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1600" windowHeight="10455"/>
  </bookViews>
  <sheets>
    <sheet name="Sheet1" sheetId="1" r:id="rId1"/>
  </sheets>
  <definedNames>
    <definedName name="_xlnm.Print_Area" localSheetId="0">Sheet1!$A$1:$L$58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DA0F37F224AF4E3AAE39C2B9D2271F27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773150" y="11306175"/>
          <a:ext cx="5657850" cy="10058400"/>
        </a:xfrm>
        <a:prstGeom prst="rect">
          <a:avLst/>
        </a:prstGeom>
      </xdr:spPr>
    </xdr:pic>
  </etc:cellImage>
  <etc:cellImage>
    <xdr:pic>
      <xdr:nvPicPr>
        <xdr:cNvPr id="4" name="ID_88652FB688E14F4683602D2E54A1D26E" descr="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458950" y="11306175"/>
          <a:ext cx="5657850" cy="10058400"/>
        </a:xfrm>
        <a:prstGeom prst="rect">
          <a:avLst/>
        </a:prstGeom>
      </xdr:spPr>
    </xdr:pic>
  </etc:cellImage>
  <etc:cellImage>
    <xdr:pic>
      <xdr:nvPicPr>
        <xdr:cNvPr id="5" name="ID_D81ADA65890047AA8428173B724A9FA5" descr="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773150" y="10620375"/>
          <a:ext cx="5657850" cy="10058400"/>
        </a:xfrm>
        <a:prstGeom prst="rect">
          <a:avLst/>
        </a:prstGeom>
      </xdr:spPr>
    </xdr:pic>
  </etc:cellImage>
  <etc:cellImage>
    <xdr:pic>
      <xdr:nvPicPr>
        <xdr:cNvPr id="6" name="ID_97FE037FC6724D21940D3F9E86108F70" descr="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773150" y="10848975"/>
          <a:ext cx="5657850" cy="10058400"/>
        </a:xfrm>
        <a:prstGeom prst="rect">
          <a:avLst/>
        </a:prstGeom>
      </xdr:spPr>
    </xdr:pic>
  </etc:cellImage>
  <etc:cellImage>
    <xdr:pic>
      <xdr:nvPicPr>
        <xdr:cNvPr id="7" name="ID_E9728D5936044A7B889E93E287129175" descr="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773150" y="7877175"/>
          <a:ext cx="5657850" cy="10058400"/>
        </a:xfrm>
        <a:prstGeom prst="rect">
          <a:avLst/>
        </a:prstGeom>
      </xdr:spPr>
    </xdr:pic>
  </etc:cellImage>
  <etc:cellImage>
    <xdr:pic>
      <xdr:nvPicPr>
        <xdr:cNvPr id="8" name="ID_0B09A6A9529741DE926795A8B6D897A0" descr="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773150" y="8105775"/>
          <a:ext cx="5657850" cy="10058400"/>
        </a:xfrm>
        <a:prstGeom prst="rect">
          <a:avLst/>
        </a:prstGeom>
      </xdr:spPr>
    </xdr:pic>
  </etc:cellImage>
  <etc:cellImage>
    <xdr:pic>
      <xdr:nvPicPr>
        <xdr:cNvPr id="9" name="ID_2FC6D83B271C4FFA848E42F8BA421E4B" descr="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773150" y="9248775"/>
          <a:ext cx="5657850" cy="10058400"/>
        </a:xfrm>
        <a:prstGeom prst="rect">
          <a:avLst/>
        </a:prstGeom>
      </xdr:spPr>
    </xdr:pic>
  </etc:cellImage>
  <etc:cellImage>
    <xdr:pic>
      <xdr:nvPicPr>
        <xdr:cNvPr id="10" name="ID_0846A33FBFE14AD6B989E204F2DAFC2B" descr="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773150" y="3533775"/>
          <a:ext cx="5657850" cy="10058400"/>
        </a:xfrm>
        <a:prstGeom prst="rect">
          <a:avLst/>
        </a:prstGeom>
      </xdr:spPr>
    </xdr:pic>
  </etc:cellImage>
  <etc:cellImage>
    <xdr:pic>
      <xdr:nvPicPr>
        <xdr:cNvPr id="11" name="ID_178AEB552E0D448A9A18466ADEC28F72" descr="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773150" y="3762375"/>
          <a:ext cx="5657850" cy="10058400"/>
        </a:xfrm>
        <a:prstGeom prst="rect">
          <a:avLst/>
        </a:prstGeom>
      </xdr:spPr>
    </xdr:pic>
  </etc:cellImage>
  <etc:cellImage>
    <xdr:pic>
      <xdr:nvPicPr>
        <xdr:cNvPr id="12" name="ID_54AC203974A641B99F7A392EC61448D8" descr="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773150" y="2847975"/>
          <a:ext cx="5657850" cy="10058400"/>
        </a:xfrm>
        <a:prstGeom prst="rect">
          <a:avLst/>
        </a:prstGeom>
      </xdr:spPr>
    </xdr:pic>
  </etc:cellImage>
  <etc:cellImage>
    <xdr:pic>
      <xdr:nvPicPr>
        <xdr:cNvPr id="13" name="ID_8F1836C4F10B43A49DCF9B8F2926DF9B" descr="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773150" y="3076575"/>
          <a:ext cx="5657850" cy="10058400"/>
        </a:xfrm>
        <a:prstGeom prst="rect">
          <a:avLst/>
        </a:prstGeom>
      </xdr:spPr>
    </xdr:pic>
  </etc:cellImage>
  <etc:cellImage>
    <xdr:pic>
      <xdr:nvPicPr>
        <xdr:cNvPr id="15" name="ID_8D4B12E7F3AB45159D9A5C0E23454066" descr="1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773150" y="7191375"/>
          <a:ext cx="5657850" cy="10058400"/>
        </a:xfrm>
        <a:prstGeom prst="rect">
          <a:avLst/>
        </a:prstGeom>
      </xdr:spPr>
    </xdr:pic>
  </etc:cellImage>
  <etc:cellImage>
    <xdr:pic>
      <xdr:nvPicPr>
        <xdr:cNvPr id="16" name="ID_0BCF5000D1AB48B5826DD62C62F6DA38" descr="1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773150" y="8791575"/>
          <a:ext cx="5657850" cy="10058400"/>
        </a:xfrm>
        <a:prstGeom prst="rect">
          <a:avLst/>
        </a:prstGeom>
      </xdr:spPr>
    </xdr:pic>
  </etc:cellImage>
  <etc:cellImage>
    <xdr:pic>
      <xdr:nvPicPr>
        <xdr:cNvPr id="17" name="ID_494E63831B93492F8E22F607CC891063" descr="1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773150" y="8562975"/>
          <a:ext cx="5657850" cy="10058400"/>
        </a:xfrm>
        <a:prstGeom prst="rect">
          <a:avLst/>
        </a:prstGeom>
      </xdr:spPr>
    </xdr:pic>
  </etc:cellImage>
  <etc:cellImage>
    <xdr:pic>
      <xdr:nvPicPr>
        <xdr:cNvPr id="18" name="ID_400482C4956741AE8885724F09A053C0" descr="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773150" y="5819775"/>
          <a:ext cx="5657850" cy="10058400"/>
        </a:xfrm>
        <a:prstGeom prst="rect">
          <a:avLst/>
        </a:prstGeom>
      </xdr:spPr>
    </xdr:pic>
  </etc:cellImage>
  <etc:cellImage>
    <xdr:pic>
      <xdr:nvPicPr>
        <xdr:cNvPr id="19" name="ID_612C13DB50634982B0CCE460BFD7864C" descr="2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773150" y="5591175"/>
          <a:ext cx="10058400" cy="5657850"/>
        </a:xfrm>
        <a:prstGeom prst="rect">
          <a:avLst/>
        </a:prstGeom>
      </xdr:spPr>
    </xdr:pic>
  </etc:cellImage>
  <etc:cellImage>
    <xdr:pic>
      <xdr:nvPicPr>
        <xdr:cNvPr id="20" name="ID_8442E8F53C9847BBB913D86E4BF28A30" descr="2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773150" y="6505575"/>
          <a:ext cx="5657850" cy="10058400"/>
        </a:xfrm>
        <a:prstGeom prst="rect">
          <a:avLst/>
        </a:prstGeom>
      </xdr:spPr>
    </xdr:pic>
  </etc:cellImage>
  <etc:cellImage>
    <xdr:pic>
      <xdr:nvPicPr>
        <xdr:cNvPr id="21" name="ID_BC75E7F52A7C4EC0A14565B5FD1BE3F3" descr="2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773150" y="9934575"/>
          <a:ext cx="10058400" cy="5657850"/>
        </a:xfrm>
        <a:prstGeom prst="rect">
          <a:avLst/>
        </a:prstGeom>
      </xdr:spPr>
    </xdr:pic>
  </etc:cellImage>
  <etc:cellImage>
    <xdr:pic>
      <xdr:nvPicPr>
        <xdr:cNvPr id="22" name="ID_3A218390B3784DE6993875D210927ECB" descr="2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773150" y="10163175"/>
          <a:ext cx="10058400" cy="5657850"/>
        </a:xfrm>
        <a:prstGeom prst="rect">
          <a:avLst/>
        </a:prstGeom>
      </xdr:spPr>
    </xdr:pic>
  </etc:cellImage>
  <etc:cellImage>
    <xdr:pic>
      <xdr:nvPicPr>
        <xdr:cNvPr id="23" name="ID_B3728CFF262A424EB5B6F6C54FEE8584" descr="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773150" y="4676775"/>
          <a:ext cx="10058400" cy="5657850"/>
        </a:xfrm>
        <a:prstGeom prst="rect">
          <a:avLst/>
        </a:prstGeom>
      </xdr:spPr>
    </xdr:pic>
  </etc:cellImage>
  <etc:cellImage>
    <xdr:pic>
      <xdr:nvPicPr>
        <xdr:cNvPr id="24" name="ID_12DF30A30DA04C8097D47CC548C64B24" descr="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773150" y="4905375"/>
          <a:ext cx="10058400" cy="5657850"/>
        </a:xfrm>
        <a:prstGeom prst="rect">
          <a:avLst/>
        </a:prstGeom>
      </xdr:spPr>
    </xdr:pic>
  </etc:cellImage>
  <etc:cellImage>
    <xdr:pic>
      <xdr:nvPicPr>
        <xdr:cNvPr id="25" name="ID_EF70E679AB074E90ABF8D3280F10B819" descr="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773150" y="1247775"/>
          <a:ext cx="10058400" cy="5657850"/>
        </a:xfrm>
        <a:prstGeom prst="rect">
          <a:avLst/>
        </a:prstGeom>
      </xdr:spPr>
    </xdr:pic>
  </etc:cellImage>
  <etc:cellImage>
    <xdr:pic>
      <xdr:nvPicPr>
        <xdr:cNvPr id="27" name="ID_FEDA32DC68FD436D9B9BA97843EF3873" descr="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773150" y="1933575"/>
          <a:ext cx="5660390" cy="10058400"/>
        </a:xfrm>
        <a:prstGeom prst="rect">
          <a:avLst/>
        </a:prstGeom>
      </xdr:spPr>
    </xdr:pic>
  </etc:cellImage>
  <etc:cellImage>
    <xdr:pic>
      <xdr:nvPicPr>
        <xdr:cNvPr id="28" name="ID_E986A0F566C04AF286E698D615484D71" descr="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4458950" y="1476375"/>
          <a:ext cx="5657850" cy="10058400"/>
        </a:xfrm>
        <a:prstGeom prst="rect">
          <a:avLst/>
        </a:prstGeom>
      </xdr:spPr>
    </xdr:pic>
  </etc:cellImage>
  <etc:cellImage>
    <xdr:pic>
      <xdr:nvPicPr>
        <xdr:cNvPr id="29" name="ID_D37C8D288E154FFB99D013811DE97539" descr="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458950" y="1704975"/>
          <a:ext cx="5657850" cy="10058400"/>
        </a:xfrm>
        <a:prstGeom prst="rect">
          <a:avLst/>
        </a:prstGeom>
      </xdr:spPr>
    </xdr:pic>
  </etc:cellImage>
  <etc:cellImage>
    <xdr:pic>
      <xdr:nvPicPr>
        <xdr:cNvPr id="30" name="ID_0B01398E23F64BF58974EAD015A20A23" descr="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458950" y="2162175"/>
          <a:ext cx="5660390" cy="10058400"/>
        </a:xfrm>
        <a:prstGeom prst="rect">
          <a:avLst/>
        </a:prstGeom>
      </xdr:spPr>
    </xdr:pic>
  </etc:cellImage>
  <etc:cellImage>
    <xdr:pic>
      <xdr:nvPicPr>
        <xdr:cNvPr id="31" name="ID_EA23538D80264800B99BDDD7F9AAD504" descr="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144750" y="1476375"/>
          <a:ext cx="10058400" cy="5657850"/>
        </a:xfrm>
        <a:prstGeom prst="rect">
          <a:avLst/>
        </a:prstGeom>
      </xdr:spPr>
    </xdr:pic>
  </etc:cellImage>
  <etc:cellImage>
    <xdr:pic>
      <xdr:nvPicPr>
        <xdr:cNvPr id="32" name="ID_04385175ADD64F5384A2F332D1CDBAC3" descr="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144750" y="2162175"/>
          <a:ext cx="10058400" cy="5660390"/>
        </a:xfrm>
        <a:prstGeom prst="rect">
          <a:avLst/>
        </a:prstGeom>
      </xdr:spPr>
    </xdr:pic>
  </etc:cellImage>
  <etc:cellImage>
    <xdr:pic>
      <xdr:nvPicPr>
        <xdr:cNvPr id="33" name="ID_2C072012A88E417689B8636C39CA9D34" descr="1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458950" y="2390775"/>
          <a:ext cx="5657850" cy="10058400"/>
        </a:xfrm>
        <a:prstGeom prst="rect">
          <a:avLst/>
        </a:prstGeom>
      </xdr:spPr>
    </xdr:pic>
  </etc:cellImage>
  <etc:cellImage>
    <xdr:pic>
      <xdr:nvPicPr>
        <xdr:cNvPr id="34" name="ID_792C89BA53F6438EB42213D155026594" descr="4d9023c0b26751696b4925bad3db80bb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773150" y="5133975"/>
          <a:ext cx="565785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<sst xmlns="http://schemas.openxmlformats.org/spreadsheetml/2006/main" count="153" uniqueCount="80">
  <si>
    <t>仓储/电商公司：义乌昌仓进出口有限公司保税仓理货报告</t>
  </si>
  <si>
    <t>核注清单号：QD292526I000071793</t>
  </si>
  <si>
    <t>二线</t>
  </si>
  <si>
    <t>商家（账册号）：</t>
  </si>
  <si>
    <t>预录入号：</t>
  </si>
  <si>
    <t>到货时间：2026年7月2号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</si>
  <si>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</si>
  <si>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</si>
  <si>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</si>
  <si>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</si>
  <si>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</si>
  <si>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</si>
  <si>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</si>
  <si>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</si>
  <si>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</si>
  <si>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</si>
  <si>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</si>
  <si>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</si>
  <si>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</si>
  <si>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</si>
  <si>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HERMES爱马仕大地男士香水EDT100ML</t>
  </si>
  <si>
    <t>法国</t>
  </si>
  <si>
    <t>3346130009603</t>
  </si>
  <si>
    <t>瓶</t>
  </si>
  <si>
    <t>磨损</t>
  </si>
  <si>
    <t>变形</t>
  </si>
  <si>
    <t>变形、鉴定</t>
  </si>
  <si>
    <t>有异物</t>
  </si>
  <si>
    <t>JOMALONELONDON祖玛珑青柠罗勒与柑橘香水30ML</t>
  </si>
  <si>
    <t>英国</t>
  </si>
  <si>
    <t>690251000036</t>
  </si>
  <si>
    <t>A95</t>
  </si>
  <si>
    <t>袋子破损</t>
  </si>
  <si>
    <t>袋子破损、鉴定</t>
  </si>
  <si>
    <t>JOMALONE祖玛珑橙花香水30ML带蝴蝶结</t>
  </si>
  <si>
    <t>690251006564</t>
  </si>
  <si>
    <t>AA5</t>
  </si>
  <si>
    <t>JOMALONELONDON/祖玛珑英国梨香水30ML</t>
  </si>
  <si>
    <t>690251019090</t>
  </si>
  <si>
    <t>E16</t>
  </si>
  <si>
    <t>鉴定</t>
  </si>
  <si>
    <t>JOMALONELONDON/祖玛珑英国梨与小苍兰香水100ML</t>
  </si>
  <si>
    <r>
      <rPr>
        <sz val="11"/>
        <rFont val="宋体"/>
        <charset val="134"/>
      </rPr>
      <t>690251019113,</t>
    </r>
    <r>
      <rPr>
        <strike/>
        <sz val="11"/>
        <rFont val="宋体"/>
        <charset val="134"/>
      </rPr>
      <t>690251133444</t>
    </r>
  </si>
  <si>
    <t>A16</t>
  </si>
  <si>
    <t>漏液</t>
  </si>
  <si>
    <t>祖玛珑蓝风铃香水30ML带蝴蝶结</t>
  </si>
  <si>
    <t>690251021741</t>
  </si>
  <si>
    <t>B85</t>
  </si>
  <si>
    <t>无批次</t>
  </si>
  <si>
    <t>A85</t>
  </si>
  <si>
    <t>无批次无袋子、鉴定</t>
  </si>
  <si>
    <t>JOMALONELONDON祖玛珑黑莓与月桂叶香水带蝴蝶结30ML</t>
  </si>
  <si>
    <t>690251026098</t>
  </si>
  <si>
    <t>JOMALONELONDON祖玛珑黑莓与月桂叶香水100ML</t>
  </si>
  <si>
    <t>690251026104</t>
  </si>
  <si>
    <t>B25</t>
  </si>
  <si>
    <t>JOMALONE祖玛珑祖玛珑牡丹与胭红麂绒香水30ML带丝带</t>
  </si>
  <si>
    <t>690251028405</t>
  </si>
  <si>
    <t>B35</t>
  </si>
  <si>
    <t>袋子漏液、鉴定</t>
  </si>
  <si>
    <t>JOMALONE祖玛珑牡丹与胭红麂绒香水100ML</t>
  </si>
  <si>
    <t>690251028412</t>
  </si>
  <si>
    <t>AC4</t>
  </si>
  <si>
    <t>JOMALONELONDON祖玛珑鼠尾草与海盐香水100ML</t>
  </si>
  <si>
    <t>690251033713</t>
  </si>
  <si>
    <t>B16</t>
  </si>
  <si>
    <t>JOMALONELONDON祖玛珑英国橡木与榛果香水EDC30ML</t>
  </si>
  <si>
    <t>690251057009</t>
  </si>
  <si>
    <t>B15</t>
  </si>
  <si>
    <t>JOMALONELONDON祖玛珑英国橡木与榛果香水EDC100ML</t>
  </si>
  <si>
    <t>690251057016</t>
  </si>
  <si>
    <t>AB5</t>
  </si>
  <si>
    <t>合计</t>
  </si>
  <si>
    <t>差异合计：</t>
  </si>
  <si>
    <t>备注：</t>
  </si>
  <si>
    <t>数据单位：以向海关申报单位为准。</t>
  </si>
  <si>
    <t>开始理货时间：2026年7月4日结束理货时间：2026年7月4日</t>
  </si>
  <si>
    <t>增值拆盒3660盒、增值贴条码5160件</t>
  </si>
  <si>
    <t>理货地址：</t>
  </si>
  <si>
    <t>本报告以打印版本为准，手写（或涂改）无效。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</si>
</sst>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</numFmts>
  <fonts count="35">
    <font>
      <sz val="11"/>
      <color indexed="8"/>
      <name val="宋体"/>
      <charset val="134"/>
    </font>
    <font>
      <b/>
      <sz val="11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rgb="FF000000"/>
      <name val="宋体"/>
      <charset val="134"/>
    </font>
    <font>
      <sz val="11"/>
      <name val="宋体"/>
      <charset val="134"/>
    </font>
    <font>
      <sz val="11"/>
      <color indexed="8"/>
      <name val="Arial"/>
      <charset val="134"/>
    </font>
    <font>
      <b/>
      <sz val="11"/>
      <color rgb="FFFF0000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name val="ＭＳ Ｐゴシック"/>
      <charset val="134"/>
    </font>
    <font>
      <sz val="12"/>
      <color indexed="8"/>
      <name val="宋体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  <font>
      <strike/>
      <sz val="11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4">
    <xf numFmtId="0" fontId="0" fillId="0" borderId="0">
      <alignment vertical="center"/>
    </xf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3" borderId="5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5" fillId="0" borderId="6" applyNumberFormat="0" applyFill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4" borderId="8" applyNumberFormat="0" applyAlignment="0" applyProtection="0">
      <alignment vertical="center"/>
    </xf>
    <xf numFmtId="0" fontId="18" fillId="5" borderId="9" applyNumberFormat="0" applyAlignment="0" applyProtection="0">
      <alignment vertical="center"/>
    </xf>
    <xf numFmtId="0" fontId="19" fillId="5" borderId="8" applyNumberFormat="0" applyAlignment="0" applyProtection="0">
      <alignment vertical="center"/>
    </xf>
    <xf numFmtId="0" fontId="20" fillId="6" borderId="10" applyNumberFormat="0" applyAlignment="0" applyProtection="0">
      <alignment vertical="center"/>
    </xf>
    <xf numFmtId="0" fontId="21" fillId="0" borderId="11" applyNumberFormat="0" applyFill="0" applyAlignment="0" applyProtection="0">
      <alignment vertical="center"/>
    </xf>
    <xf numFmtId="0" fontId="22" fillId="0" borderId="12" applyNumberFormat="0" applyFill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8" fillId="0" borderId="0">
      <alignment vertical="center"/>
    </xf>
    <xf numFmtId="176" fontId="8" fillId="0" borderId="0"/>
    <xf numFmtId="177" fontId="28" fillId="0" borderId="0"/>
    <xf numFmtId="0" fontId="8" fillId="0" borderId="0"/>
    <xf numFmtId="0" fontId="28" fillId="0" borderId="0"/>
    <xf numFmtId="0" fontId="29" fillId="0" borderId="0"/>
    <xf numFmtId="0" fontId="30" fillId="0" borderId="0">
      <alignment vertical="center"/>
    </xf>
    <xf numFmtId="0" fontId="31" fillId="0" borderId="0"/>
    <xf numFmtId="178" fontId="8" fillId="0" borderId="0"/>
    <xf numFmtId="179" fontId="8" fillId="0" borderId="0"/>
    <xf numFmtId="179" fontId="32" fillId="0" borderId="0">
      <alignment vertical="center"/>
    </xf>
    <xf numFmtId="179" fontId="33" fillId="0" borderId="0" applyNumberFormat="0" applyFill="0" applyBorder="0" applyProtection="0"/>
    <xf numFmtId="180" fontId="28" fillId="0" borderId="0">
      <alignment vertical="center"/>
    </xf>
    <xf numFmtId="0" fontId="28" fillId="0" borderId="0" applyNumberFormat="0" applyFont="0" applyFill="0" applyBorder="0" applyAlignment="0" applyProtection="0"/>
    <xf numFmtId="1" fontId="29" fillId="0" borderId="0">
      <protection locked="0"/>
    </xf>
  </cellStyleXfs>
  <cellXfs count="29">
    <xf numFmtId="0" fontId="0" fillId="0" borderId="0" xfId="0" applyAlignment="1"/>
    <xf numFmtId="0" fontId="0" fillId="0" borderId="0" xfId="0" applyFont="1" applyFill="1" applyAlignment="1">
      <alignment horizontal="left" vertical="center"/>
    </xf>
    <xf numFmtId="0" fontId="1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center" vertical="center"/>
    </xf>
    <xf numFmtId="181" fontId="0" fillId="0" borderId="0" xfId="0" applyNumberFormat="1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181" fontId="3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left" vertical="center"/>
    </xf>
    <xf numFmtId="181" fontId="1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4" fontId="5" fillId="0" borderId="1" xfId="0" applyNumberFormat="1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49" fontId="1" fillId="0" borderId="1" xfId="0" applyNumberFormat="1" applyFont="1" applyFill="1" applyBorder="1" applyAlignment="1">
      <alignment horizontal="center" vertical="center"/>
    </xf>
    <xf numFmtId="181" fontId="6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left" vertical="center"/>
    </xf>
    <xf numFmtId="0" fontId="0" fillId="0" borderId="1" xfId="0" applyFont="1" applyFill="1" applyBorder="1" applyAlignment="1">
      <alignment horizontal="left" vertical="center"/>
    </xf>
    <xf numFmtId="181" fontId="0" fillId="0" borderId="1" xfId="0" applyNumberFormat="1" applyFont="1" applyFill="1" applyBorder="1" applyAlignment="1">
      <alignment horizontal="left" vertical="center"/>
    </xf>
    <xf numFmtId="0" fontId="5" fillId="0" borderId="2" xfId="0" applyFont="1" applyFill="1" applyBorder="1" applyAlignment="1" quotePrefix="1">
      <alignment horizontal="center" vertical="center"/>
    </xf>
    <xf numFmtId="0" fontId="5" fillId="0" borderId="2" xfId="0" applyFont="1" applyFill="1" applyBorder="1" applyAlignment="1" quotePrefix="1">
      <alignment horizontal="center" vertical="center" wrapText="1"/>
    </xf>
  </cellXfs>
  <cellStyles count="6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12" xfId="50"/>
    <cellStyle name="普通 4" xfId="51"/>
    <cellStyle name="Standard" xfId="52"/>
    <cellStyle name="常规 31" xfId="53"/>
    <cellStyle name="常规 2 2 2" xfId="54"/>
    <cellStyle name="標準 10" xfId="55"/>
    <cellStyle name="常规 32" xfId="56"/>
    <cellStyle name="常规 33" xfId="57"/>
    <cellStyle name="常规 35 2 3 2 2 2 2 2 2 3 2 2" xfId="58"/>
    <cellStyle name="常规 36" xfId="59"/>
    <cellStyle name="常规 9 3" xfId="60"/>
    <cellStyle name="표준 2" xfId="61"/>
    <cellStyle name="常规 30" xfId="62"/>
    <cellStyle name="Normal 2 6" xfId="63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" Type="http://schemas.openxmlformats.org/officeDocument/2006/relationships/image" Target="media/image5.jpeg"/><Relationship Id="rId3" Type="http://schemas.openxmlformats.org/officeDocument/2006/relationships/image" Target="media/image4.jpeg"/><Relationship Id="rId23" Type="http://schemas.openxmlformats.org/officeDocument/2006/relationships/image" Target="media/image2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0</xdr:colOff>
      <xdr:row>52</xdr:row>
      <xdr:rowOff>0</xdr:rowOff>
    </xdr:from>
    <xdr:to>
      <xdr:col>3</xdr:col>
      <xdr:colOff>13335</xdr:colOff>
      <xdr:row>52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54955" y="1197737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52</xdr:row>
      <xdr:rowOff>0</xdr:rowOff>
    </xdr:from>
    <xdr:to>
      <xdr:col>3</xdr:col>
      <xdr:colOff>13335</xdr:colOff>
      <xdr:row>52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54955" y="1197737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52</xdr:row>
      <xdr:rowOff>0</xdr:rowOff>
    </xdr:from>
    <xdr:to>
      <xdr:col>3</xdr:col>
      <xdr:colOff>15240</xdr:colOff>
      <xdr:row>52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54955" y="1197737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52</xdr:row>
      <xdr:rowOff>0</xdr:rowOff>
    </xdr:from>
    <xdr:to>
      <xdr:col>3</xdr:col>
      <xdr:colOff>15240</xdr:colOff>
      <xdr:row>52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54955" y="1197737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/>
  <dimension ref="A1:R58"/>
  <sheetViews>
    <sheetView tabSelected="1" topLeftCell="B15" workbookViewId="0">
      <selection activeCell="N28" sqref="N28"/>
    </sheetView>
  </sheetViews>
  <sheetFormatPr defaultColWidth="9" defaultRowHeight="18" customHeight="1"/>
  <cols>
    <col min="1" max="1" width="11.5044247787611" style="3" customWidth="1"/>
    <col min="2" max="2" width="53.7522123893805" style="1" customWidth="1"/>
    <col min="3" max="3" width="9.3716814159292" style="4" customWidth="1"/>
    <col min="4" max="4" width="21.6283185840708" style="4" customWidth="1"/>
    <col min="5" max="5" width="7.24778761061947" style="3" customWidth="1"/>
    <col min="6" max="6" width="5.12389380530973" style="3" customWidth="1"/>
    <col min="7" max="8" width="7.3716814159292" style="3" customWidth="1"/>
    <col min="9" max="9" width="11.5044247787611" style="3" customWidth="1"/>
    <col min="10" max="10" width="7.3716814159292" style="3" customWidth="1"/>
    <col min="11" max="12" width="13.1238938053097" style="3" customWidth="1"/>
    <col min="13" max="13" width="19.1238938053097" style="1" customWidth="1"/>
    <col min="14" max="16384" width="9" style="1"/>
  </cols>
  <sheetData>
    <row r="1" s="1" customFormat="1" ht="25.1" spans="1:18">
      <c r="A1" s="5" t="s">
        <v>0</v>
      </c>
      <c r="B1" s="6"/>
      <c r="C1" s="7"/>
      <c r="D1" s="7"/>
      <c r="E1" s="6"/>
      <c r="F1" s="6"/>
      <c r="G1" s="6"/>
      <c r="H1" s="6"/>
      <c r="I1" s="6"/>
      <c r="J1" s="6"/>
      <c r="K1" s="6"/>
      <c r="L1" s="6"/>
    </row>
    <row r="2" customHeight="1" spans="1:18">
      <c r="A2" s="8" t="s">
        <v>1</v>
      </c>
      <c r="B2" s="8"/>
      <c r="C2" s="9" t="s">
        <v>2</v>
      </c>
      <c r="D2" s="9"/>
      <c r="E2" s="10"/>
      <c r="F2" s="10"/>
      <c r="G2" s="10" t="s">
        <v>3</v>
      </c>
      <c r="H2" s="10"/>
      <c r="I2" s="10"/>
      <c r="J2" s="10"/>
      <c r="K2" s="10" t="s">
        <v>4</v>
      </c>
      <c r="L2" s="10"/>
    </row>
    <row r="3" customHeight="1" spans="1:18">
      <c r="A3" s="8"/>
      <c r="B3" s="8"/>
      <c r="C3" s="9"/>
      <c r="D3" s="9"/>
      <c r="E3" s="10"/>
      <c r="F3" s="10"/>
      <c r="G3" s="10"/>
      <c r="H3" s="10"/>
      <c r="I3" s="10"/>
      <c r="J3" s="10"/>
      <c r="K3" s="11" t="s">
        <v>5</v>
      </c>
      <c r="L3" s="10"/>
    </row>
    <row r="4" s="1" customFormat="1" customHeight="1" spans="1:18">
      <c r="A4" s="10" t="s">
        <v>6</v>
      </c>
      <c r="B4" s="10" t="s">
        <v>7</v>
      </c>
      <c r="C4" s="9" t="s">
        <v>8</v>
      </c>
      <c r="D4" s="9" t="s">
        <v>9</v>
      </c>
      <c r="E4" s="12" t="s">
        <v>10</v>
      </c>
      <c r="F4" s="13" t="s">
        <v>11</v>
      </c>
      <c r="G4" s="10" t="s">
        <v>12</v>
      </c>
      <c r="H4" s="10"/>
      <c r="I4" s="10" t="s">
        <v>13</v>
      </c>
      <c r="J4" s="10"/>
      <c r="K4" s="10" t="s">
        <v>14</v>
      </c>
      <c r="L4" s="10" t="s">
        <v>15</v>
      </c>
    </row>
    <row r="5" s="1" customFormat="1" customHeight="1" spans="1:18">
      <c r="A5" s="10"/>
      <c r="B5" s="10"/>
      <c r="C5" s="9"/>
      <c r="D5" s="9"/>
      <c r="E5" s="12"/>
      <c r="F5" s="13"/>
      <c r="G5" s="10" t="s">
        <v>16</v>
      </c>
      <c r="H5" s="10" t="s">
        <v>17</v>
      </c>
      <c r="I5" s="10" t="s">
        <v>18</v>
      </c>
      <c r="J5" s="10" t="s">
        <v>19</v>
      </c>
      <c r="K5" s="10"/>
      <c r="L5" s="10"/>
      <c r="M5" s="3"/>
      <c r="N5" s="3"/>
      <c r="O5" s="3"/>
      <c r="P5" s="3"/>
      <c r="Q5" s="3"/>
      <c r="R5" s="3"/>
    </row>
    <row r="6" s="1" customFormat="1" customHeight="1" spans="1:18">
      <c r="A6" s="14">
        <v>1</v>
      </c>
      <c r="B6" s="29" t="s">
        <v>20</v>
      </c>
      <c r="C6" s="29" t="s">
        <v>21</v>
      </c>
      <c r="D6" s="29" t="s">
        <v>22</v>
      </c>
      <c r="E6" s="14">
        <v>5000</v>
      </c>
      <c r="F6" s="29" t="s">
        <v>23</v>
      </c>
      <c r="H6" s="15">
        <v>2081</v>
      </c>
      <c r="I6" s="15"/>
      <c r="J6" s="15"/>
      <c r="K6" s="16">
        <v>47189</v>
      </c>
      <c r="L6" s="15">
        <v>37806</v>
      </c>
      <c r="M6" s="3" t="s">
        <v>24</v>
      </c>
      <c r="N6" s="3" t="str">
        <f>_xlfn.DISPIMG("ID_EF70E679AB074E90ABF8D3280F10B819",1)</f>
        <v>=DISPIMG("ID_EF70E679AB074E90ABF8D3280F10B819",1)</v>
      </c>
      <c r="O6" s="3"/>
      <c r="P6" s="3"/>
      <c r="Q6" s="3"/>
      <c r="R6" s="3"/>
    </row>
    <row r="7" s="2" customFormat="1" customHeight="1" spans="1:18">
      <c r="A7" s="17"/>
      <c r="B7" s="17"/>
      <c r="C7" s="17"/>
      <c r="D7" s="17"/>
      <c r="E7" s="17"/>
      <c r="F7" s="17"/>
      <c r="G7" s="15"/>
      <c r="H7" s="15">
        <v>20</v>
      </c>
      <c r="I7" s="15"/>
      <c r="J7" s="15"/>
      <c r="K7" s="16">
        <v>47189</v>
      </c>
      <c r="L7" s="15">
        <v>37806</v>
      </c>
      <c r="M7" s="3"/>
      <c r="N7" s="3" t="s">
        <v>25</v>
      </c>
      <c r="O7" s="3" t="str">
        <f>_xlfn.DISPIMG("ID_E986A0F566C04AF286E698D615484D71",1)</f>
        <v>=DISPIMG("ID_E986A0F566C04AF286E698D615484D71",1)</v>
      </c>
      <c r="P7" s="3" t="str">
        <f>_xlfn.DISPIMG("ID_EA23538D80264800B99BDDD7F9AAD504",1)</f>
        <v>=DISPIMG("ID_EA23538D80264800B99BDDD7F9AAD504",1)</v>
      </c>
      <c r="Q7" s="3"/>
      <c r="R7" s="3"/>
    </row>
    <row r="8" s="2" customFormat="1" customHeight="1" spans="1:18">
      <c r="A8" s="17"/>
      <c r="B8" s="17"/>
      <c r="C8" s="17"/>
      <c r="D8" s="17"/>
      <c r="E8" s="17"/>
      <c r="F8" s="17"/>
      <c r="G8" s="15"/>
      <c r="H8" s="15">
        <v>1</v>
      </c>
      <c r="I8" s="15"/>
      <c r="J8" s="15"/>
      <c r="K8" s="16">
        <v>47189</v>
      </c>
      <c r="L8" s="15">
        <v>37806</v>
      </c>
      <c r="M8" s="3"/>
      <c r="N8" s="3" t="s">
        <v>26</v>
      </c>
      <c r="O8" s="3" t="str">
        <f>_xlfn.DISPIMG("ID_D37C8D288E154FFB99D013811DE97539",1)</f>
        <v>=DISPIMG("ID_D37C8D288E154FFB99D013811DE97539",1)</v>
      </c>
      <c r="P8" s="3"/>
      <c r="Q8" s="3"/>
      <c r="R8" s="3"/>
    </row>
    <row r="9" s="2" customFormat="1" customHeight="1" spans="1:18">
      <c r="A9" s="17"/>
      <c r="B9" s="17"/>
      <c r="C9" s="17"/>
      <c r="D9" s="17"/>
      <c r="E9" s="17"/>
      <c r="F9" s="17"/>
      <c r="H9" s="15">
        <v>2826</v>
      </c>
      <c r="I9" s="15"/>
      <c r="J9" s="15"/>
      <c r="K9" s="16">
        <v>47160</v>
      </c>
      <c r="L9" s="15">
        <v>37326</v>
      </c>
      <c r="M9" s="3"/>
      <c r="N9" s="3" t="str">
        <f>_xlfn.DISPIMG("ID_FEDA32DC68FD436D9B9BA97843EF3873",1)</f>
        <v>=DISPIMG("ID_FEDA32DC68FD436D9B9BA97843EF3873",1)</v>
      </c>
      <c r="O9" s="3"/>
      <c r="P9" s="3"/>
      <c r="Q9" s="3"/>
      <c r="R9" s="3"/>
    </row>
    <row r="10" s="2" customFormat="1" customHeight="1" spans="1:18">
      <c r="A10" s="17"/>
      <c r="B10" s="17"/>
      <c r="C10" s="17"/>
      <c r="D10" s="17"/>
      <c r="E10" s="17"/>
      <c r="F10" s="17"/>
      <c r="G10" s="15"/>
      <c r="H10" s="15">
        <v>70</v>
      </c>
      <c r="I10" s="15"/>
      <c r="J10" s="15"/>
      <c r="K10" s="16">
        <v>47161</v>
      </c>
      <c r="L10" s="15">
        <v>37326</v>
      </c>
      <c r="M10" s="3"/>
      <c r="N10" s="3" t="s">
        <v>25</v>
      </c>
      <c r="O10" s="3" t="str">
        <f>_xlfn.DISPIMG("ID_0B01398E23F64BF58974EAD015A20A23",1)</f>
        <v>=DISPIMG("ID_0B01398E23F64BF58974EAD015A20A23",1)</v>
      </c>
      <c r="P10" s="3" t="str">
        <f>_xlfn.DISPIMG("ID_04385175ADD64F5384A2F332D1CDBAC3",1)</f>
        <v>=DISPIMG("ID_04385175ADD64F5384A2F332D1CDBAC3",1)</v>
      </c>
      <c r="Q10" s="3"/>
      <c r="R10" s="3"/>
    </row>
    <row r="11" s="2" customFormat="1" customHeight="1" spans="1:18">
      <c r="A11" s="17"/>
      <c r="B11" s="17"/>
      <c r="C11" s="17"/>
      <c r="D11" s="17"/>
      <c r="E11" s="17"/>
      <c r="F11" s="17"/>
      <c r="G11" s="15"/>
      <c r="H11" s="15">
        <v>1</v>
      </c>
      <c r="I11" s="15"/>
      <c r="J11" s="15"/>
      <c r="K11" s="16">
        <v>47162</v>
      </c>
      <c r="L11" s="15">
        <v>37326</v>
      </c>
      <c r="M11" s="3"/>
      <c r="N11" s="3" t="s">
        <v>26</v>
      </c>
      <c r="O11" s="3" t="str">
        <f>_xlfn.DISPIMG("ID_0B01398E23F64BF58974EAD015A20A23",1)</f>
        <v>=DISPIMG("ID_0B01398E23F64BF58974EAD015A20A23",1)</v>
      </c>
      <c r="P11" s="3"/>
      <c r="Q11" s="3"/>
      <c r="R11" s="3"/>
    </row>
    <row r="12" s="2" customFormat="1" customHeight="1" spans="1:18">
      <c r="A12" s="18"/>
      <c r="B12" s="18"/>
      <c r="C12" s="18"/>
      <c r="D12" s="18"/>
      <c r="E12" s="18"/>
      <c r="F12" s="18"/>
      <c r="G12" s="15"/>
      <c r="H12" s="15">
        <v>1</v>
      </c>
      <c r="I12" s="15"/>
      <c r="J12" s="15"/>
      <c r="K12" s="16">
        <v>47163</v>
      </c>
      <c r="L12" s="15">
        <v>37326</v>
      </c>
      <c r="M12" s="3"/>
      <c r="N12" s="3" t="s">
        <v>27</v>
      </c>
      <c r="O12" s="3" t="str">
        <f>_xlfn.DISPIMG("ID_2C072012A88E417689B8636C39CA9D34",1)</f>
        <v>=DISPIMG("ID_2C072012A88E417689B8636C39CA9D34",1)</v>
      </c>
      <c r="P12" s="3"/>
      <c r="Q12" s="3"/>
      <c r="R12" s="3"/>
    </row>
    <row r="13" s="2" customFormat="1" customHeight="1" spans="1:18">
      <c r="A13" s="14">
        <v>2</v>
      </c>
      <c r="B13" s="29" t="s">
        <v>28</v>
      </c>
      <c r="C13" s="29" t="s">
        <v>29</v>
      </c>
      <c r="D13" s="29" t="s">
        <v>30</v>
      </c>
      <c r="E13" s="14">
        <v>108</v>
      </c>
      <c r="F13" s="29" t="s">
        <v>23</v>
      </c>
      <c r="G13" s="15">
        <v>105</v>
      </c>
      <c r="H13" s="15"/>
      <c r="I13" s="15"/>
      <c r="J13" s="15"/>
      <c r="K13" s="15" t="inlineStr">
        <is>
          <t>2028-09-01</t>
        </is>
      </c>
      <c r="L13" s="15" t="s">
        <v>31</v>
      </c>
      <c r="M13" s="3"/>
      <c r="N13" s="3"/>
      <c r="O13" s="3"/>
      <c r="P13" s="3"/>
      <c r="Q13" s="3"/>
      <c r="R13" s="3"/>
    </row>
    <row r="14" s="2" customFormat="1" customHeight="1" spans="1:18">
      <c r="A14" s="17"/>
      <c r="B14" s="17"/>
      <c r="C14" s="17"/>
      <c r="D14" s="17"/>
      <c r="E14" s="17"/>
      <c r="F14" s="17"/>
      <c r="G14" s="15"/>
      <c r="H14" s="15">
        <v>2</v>
      </c>
      <c r="I14" s="15"/>
      <c r="J14" s="15"/>
      <c r="K14" s="15" t="inlineStr">
        <is>
          <t>2028-09-01</t>
        </is>
      </c>
      <c r="L14" s="15" t="s">
        <v>31</v>
      </c>
      <c r="M14" s="3" t="s">
        <v>32</v>
      </c>
      <c r="N14" s="3" t="str">
        <f>_xlfn.DISPIMG("ID_54AC203974A641B99F7A392EC61448D8",1)</f>
        <v>=DISPIMG("ID_54AC203974A641B99F7A392EC61448D8",1)</v>
      </c>
      <c r="O14" s="3"/>
      <c r="P14" s="3"/>
      <c r="Q14" s="3"/>
      <c r="R14" s="3"/>
    </row>
    <row r="15" s="2" customFormat="1" customHeight="1" spans="1:18">
      <c r="A15" s="18"/>
      <c r="B15" s="18"/>
      <c r="C15" s="18"/>
      <c r="D15" s="18"/>
      <c r="E15" s="18"/>
      <c r="F15" s="18"/>
      <c r="G15" s="15"/>
      <c r="H15" s="15">
        <v>1</v>
      </c>
      <c r="I15" s="15"/>
      <c r="J15" s="15"/>
      <c r="K15" s="15" t="inlineStr">
        <is>
          <t>2028-09-01</t>
        </is>
      </c>
      <c r="L15" s="15" t="s">
        <v>31</v>
      </c>
      <c r="M15" s="3" t="s">
        <v>33</v>
      </c>
      <c r="N15" s="3" t="str">
        <f>_xlfn.DISPIMG("ID_8F1836C4F10B43A49DCF9B8F2926DF9B",1)</f>
        <v>=DISPIMG("ID_8F1836C4F10B43A49DCF9B8F2926DF9B",1)</v>
      </c>
      <c r="O15" s="3"/>
      <c r="P15" s="3"/>
      <c r="Q15" s="3"/>
      <c r="R15" s="3"/>
    </row>
    <row r="16" s="2" customFormat="1" customHeight="1" spans="1:18">
      <c r="A16" s="14">
        <v>3</v>
      </c>
      <c r="B16" s="29" t="s">
        <v>34</v>
      </c>
      <c r="C16" s="29" t="s">
        <v>29</v>
      </c>
      <c r="D16" s="29" t="s">
        <v>35</v>
      </c>
      <c r="E16" s="14">
        <v>204</v>
      </c>
      <c r="F16" s="29" t="s">
        <v>23</v>
      </c>
      <c r="G16" s="15">
        <v>199</v>
      </c>
      <c r="H16" s="15"/>
      <c r="I16" s="15"/>
      <c r="J16" s="15"/>
      <c r="K16" s="15" t="inlineStr">
        <is>
          <t>2028-10-01</t>
        </is>
      </c>
      <c r="L16" s="15" t="s">
        <v>36</v>
      </c>
      <c r="M16" s="3"/>
      <c r="N16" s="3"/>
      <c r="O16" s="3"/>
      <c r="P16" s="3"/>
      <c r="Q16" s="3"/>
      <c r="R16" s="3"/>
    </row>
    <row r="17" s="2" customFormat="1" customHeight="1" spans="1:18">
      <c r="A17" s="17"/>
      <c r="B17" s="17"/>
      <c r="C17" s="17"/>
      <c r="D17" s="17"/>
      <c r="E17" s="17"/>
      <c r="F17" s="17"/>
      <c r="G17" s="15"/>
      <c r="H17" s="15">
        <v>4</v>
      </c>
      <c r="I17" s="15"/>
      <c r="J17" s="15"/>
      <c r="K17" s="15" t="inlineStr">
        <is>
          <t>2028-10-01</t>
        </is>
      </c>
      <c r="L17" s="15" t="s">
        <v>36</v>
      </c>
      <c r="M17" s="3" t="s">
        <v>32</v>
      </c>
      <c r="N17" s="3" t="str">
        <f>_xlfn.DISPIMG("ID_0846A33FBFE14AD6B989E204F2DAFC2B",1)</f>
        <v>=DISPIMG("ID_0846A33FBFE14AD6B989E204F2DAFC2B",1)</v>
      </c>
      <c r="O17" s="3"/>
      <c r="P17" s="3"/>
      <c r="Q17" s="3"/>
      <c r="R17" s="3"/>
    </row>
    <row r="18" s="2" customFormat="1" customHeight="1" spans="1:18">
      <c r="A18" s="18"/>
      <c r="B18" s="18"/>
      <c r="C18" s="18"/>
      <c r="D18" s="18"/>
      <c r="E18" s="18"/>
      <c r="F18" s="18"/>
      <c r="G18" s="15"/>
      <c r="H18" s="15">
        <v>1</v>
      </c>
      <c r="I18" s="15"/>
      <c r="J18" s="15"/>
      <c r="K18" s="15" t="inlineStr">
        <is>
          <t>2028-10-01</t>
        </is>
      </c>
      <c r="L18" s="15" t="s">
        <v>36</v>
      </c>
      <c r="M18" s="3" t="s">
        <v>33</v>
      </c>
      <c r="N18" s="3" t="str">
        <f>_xlfn.DISPIMG("ID_178AEB552E0D448A9A18466ADEC28F72",1)</f>
        <v>=DISPIMG("ID_178AEB552E0D448A9A18466ADEC28F72",1)</v>
      </c>
      <c r="O18" s="3"/>
      <c r="P18" s="3"/>
      <c r="Q18" s="3"/>
      <c r="R18" s="3"/>
    </row>
    <row r="19" s="2" customFormat="1" customHeight="1" spans="1:18">
      <c r="A19" s="14">
        <v>4</v>
      </c>
      <c r="B19" s="29" t="s">
        <v>37</v>
      </c>
      <c r="C19" s="29" t="s">
        <v>29</v>
      </c>
      <c r="D19" s="29" t="s">
        <v>38</v>
      </c>
      <c r="E19" s="14">
        <v>204</v>
      </c>
      <c r="F19" s="29" t="s">
        <v>23</v>
      </c>
      <c r="G19" s="15">
        <v>203</v>
      </c>
      <c r="H19" s="15"/>
      <c r="I19" s="15"/>
      <c r="J19" s="15"/>
      <c r="K19" s="15"/>
      <c r="L19" s="15" t="s">
        <v>39</v>
      </c>
      <c r="M19" s="3"/>
      <c r="N19" s="3"/>
      <c r="O19" s="3"/>
      <c r="P19" s="3"/>
      <c r="Q19" s="3"/>
      <c r="R19" s="3"/>
    </row>
    <row r="20" s="2" customFormat="1" customHeight="1" spans="1:18">
      <c r="A20" s="18"/>
      <c r="B20" s="18"/>
      <c r="C20" s="18"/>
      <c r="D20" s="18"/>
      <c r="E20" s="18"/>
      <c r="F20" s="18"/>
      <c r="G20" s="15">
        <v>1</v>
      </c>
      <c r="H20" s="15"/>
      <c r="I20" s="15"/>
      <c r="J20" s="15"/>
      <c r="K20" s="15"/>
      <c r="L20" s="15" t="s">
        <v>39</v>
      </c>
      <c r="M20" s="3" t="s">
        <v>40</v>
      </c>
      <c r="N20" s="3"/>
      <c r="O20" s="3"/>
      <c r="P20" s="3"/>
      <c r="Q20" s="3"/>
      <c r="R20" s="3"/>
    </row>
    <row r="21" s="2" customFormat="1" customHeight="1" spans="1:18">
      <c r="A21" s="14">
        <v>5</v>
      </c>
      <c r="B21" s="29" t="s">
        <v>41</v>
      </c>
      <c r="C21" s="29" t="s">
        <v>29</v>
      </c>
      <c r="D21" s="30" t="s">
        <v>42</v>
      </c>
      <c r="E21" s="14">
        <v>1008</v>
      </c>
      <c r="F21" s="29" t="s">
        <v>23</v>
      </c>
      <c r="G21" s="15">
        <v>991</v>
      </c>
      <c r="H21" s="15"/>
      <c r="I21" s="15"/>
      <c r="J21" s="15"/>
      <c r="K21" s="15"/>
      <c r="L21" s="15" t="s">
        <v>43</v>
      </c>
      <c r="M21" s="3"/>
      <c r="N21" s="3"/>
      <c r="O21" s="3"/>
      <c r="P21" s="3"/>
      <c r="Q21" s="3"/>
      <c r="R21" s="3"/>
    </row>
    <row r="22" s="2" customFormat="1" customHeight="1" spans="1:18">
      <c r="A22" s="17"/>
      <c r="B22" s="17"/>
      <c r="C22" s="17"/>
      <c r="D22" s="20"/>
      <c r="E22" s="17"/>
      <c r="F22" s="17"/>
      <c r="G22" s="15"/>
      <c r="H22" s="15">
        <v>15</v>
      </c>
      <c r="I22" s="15"/>
      <c r="J22" s="15"/>
      <c r="K22" s="15"/>
      <c r="L22" s="15" t="s">
        <v>43</v>
      </c>
      <c r="M22" s="3" t="s">
        <v>32</v>
      </c>
      <c r="N22" s="3" t="str">
        <f>_xlfn.DISPIMG("ID_B3728CFF262A424EB5B6F6C54FEE8584",1)</f>
        <v>=DISPIMG("ID_B3728CFF262A424EB5B6F6C54FEE8584",1)</v>
      </c>
      <c r="O22" s="3"/>
      <c r="P22" s="3"/>
      <c r="Q22" s="3"/>
      <c r="R22" s="3"/>
    </row>
    <row r="23" s="2" customFormat="1" customHeight="1" spans="1:18">
      <c r="A23" s="17"/>
      <c r="B23" s="17"/>
      <c r="C23" s="17"/>
      <c r="D23" s="20"/>
      <c r="E23" s="17"/>
      <c r="F23" s="17"/>
      <c r="G23" s="15"/>
      <c r="H23" s="15">
        <v>1</v>
      </c>
      <c r="I23" s="15"/>
      <c r="J23" s="15"/>
      <c r="K23" s="15"/>
      <c r="L23" s="15" t="s">
        <v>43</v>
      </c>
      <c r="M23" s="3" t="s">
        <v>33</v>
      </c>
      <c r="N23" s="3" t="str">
        <f>_xlfn.DISPIMG("ID_12DF30A30DA04C8097D47CC548C64B24",1)</f>
        <v>=DISPIMG("ID_12DF30A30DA04C8097D47CC548C64B24",1)</v>
      </c>
      <c r="O23" s="3"/>
      <c r="P23" s="3"/>
      <c r="Q23" s="3"/>
      <c r="R23" s="3"/>
    </row>
    <row r="24" s="2" customFormat="1" customHeight="1" spans="1:18">
      <c r="A24" s="18"/>
      <c r="B24" s="18"/>
      <c r="C24" s="18"/>
      <c r="D24" s="21"/>
      <c r="E24" s="18"/>
      <c r="F24" s="18"/>
      <c r="G24" s="15"/>
      <c r="H24" s="15">
        <v>1</v>
      </c>
      <c r="I24" s="15"/>
      <c r="J24" s="15"/>
      <c r="K24" s="15"/>
      <c r="L24" s="15" t="s">
        <v>43</v>
      </c>
      <c r="M24" s="3" t="s">
        <v>44</v>
      </c>
      <c r="N24" s="3" t="str">
        <f>_xlfn.DISPIMG("ID_792C89BA53F6438EB42213D155026594",1)</f>
        <v>=DISPIMG("ID_792C89BA53F6438EB42213D155026594",1)</v>
      </c>
      <c r="O24" s="3"/>
      <c r="P24" s="3"/>
      <c r="Q24" s="3"/>
      <c r="R24" s="3"/>
    </row>
    <row r="25" s="2" customFormat="1" customHeight="1" spans="1:18">
      <c r="A25" s="14">
        <v>6</v>
      </c>
      <c r="B25" s="29" t="s">
        <v>45</v>
      </c>
      <c r="C25" s="29" t="s">
        <v>29</v>
      </c>
      <c r="D25" s="29" t="s">
        <v>46</v>
      </c>
      <c r="E25" s="14">
        <v>1500</v>
      </c>
      <c r="F25" s="29" t="s">
        <v>23</v>
      </c>
      <c r="G25" s="15">
        <v>550</v>
      </c>
      <c r="H25" s="15"/>
      <c r="I25" s="15"/>
      <c r="J25" s="15"/>
      <c r="K25" s="15"/>
      <c r="L25" s="15" t="s">
        <v>47</v>
      </c>
      <c r="M25" s="3"/>
      <c r="N25" s="3"/>
      <c r="O25" s="3"/>
      <c r="P25" s="3"/>
      <c r="Q25" s="3"/>
      <c r="R25" s="3"/>
    </row>
    <row r="26" s="2" customFormat="1" customHeight="1" spans="1:18">
      <c r="A26" s="17"/>
      <c r="B26" s="17"/>
      <c r="C26" s="17"/>
      <c r="D26" s="17"/>
      <c r="E26" s="17"/>
      <c r="F26" s="17"/>
      <c r="G26" s="15"/>
      <c r="H26" s="15">
        <v>33</v>
      </c>
      <c r="I26" s="15"/>
      <c r="J26" s="15"/>
      <c r="K26" s="15"/>
      <c r="L26" s="15" t="s">
        <v>47</v>
      </c>
      <c r="M26" s="3" t="s">
        <v>32</v>
      </c>
      <c r="N26" s="3" t="str">
        <f t="shared" ref="N26:N31" si="0">_xlfn.DISPIMG("ID_612C13DB50634982B0CCE460BFD7864C",1)</f>
        <v>=DISPIMG("ID_612C13DB50634982B0CCE460BFD7864C",1)</v>
      </c>
      <c r="O26" s="3"/>
      <c r="P26" s="3"/>
      <c r="Q26" s="3"/>
      <c r="R26" s="3"/>
    </row>
    <row r="27" s="2" customFormat="1" customHeight="1" spans="1:18">
      <c r="A27" s="17"/>
      <c r="B27" s="17"/>
      <c r="C27" s="17"/>
      <c r="D27" s="17"/>
      <c r="E27" s="17"/>
      <c r="F27" s="17"/>
      <c r="G27" s="15"/>
      <c r="H27" s="15">
        <v>4</v>
      </c>
      <c r="I27" s="15"/>
      <c r="J27" s="15"/>
      <c r="K27" s="15"/>
      <c r="L27" s="15" t="s">
        <v>47</v>
      </c>
      <c r="M27" s="3" t="s">
        <v>48</v>
      </c>
      <c r="N27" s="3" t="str">
        <f>_xlfn.DISPIMG("ID_400482C4956741AE8885724F09A053C0",1)</f>
        <v>=DISPIMG("ID_400482C4956741AE8885724F09A053C0",1)</v>
      </c>
      <c r="O27" s="3"/>
      <c r="P27" s="3"/>
      <c r="Q27" s="3"/>
      <c r="R27" s="3"/>
    </row>
    <row r="28" s="2" customFormat="1" customHeight="1" spans="1:18">
      <c r="A28" s="17"/>
      <c r="B28" s="17"/>
      <c r="C28" s="17"/>
      <c r="D28" s="17"/>
      <c r="E28" s="17"/>
      <c r="F28" s="17"/>
      <c r="G28" s="15"/>
      <c r="H28" s="15">
        <v>1</v>
      </c>
      <c r="I28" s="15"/>
      <c r="J28" s="15"/>
      <c r="K28" s="15"/>
      <c r="L28" s="15" t="s">
        <v>47</v>
      </c>
      <c r="M28" s="3" t="s">
        <v>33</v>
      </c>
      <c r="N28" s="3" t="str">
        <f t="shared" si="0"/>
        <v>=DISPIMG("ID_612C13DB50634982B0CCE460BFD7864C",1)</v>
      </c>
      <c r="O28" s="3"/>
      <c r="P28" s="3"/>
      <c r="Q28" s="3"/>
      <c r="R28" s="3"/>
    </row>
    <row r="29" s="2" customFormat="1" customHeight="1" spans="1:18">
      <c r="A29" s="17"/>
      <c r="B29" s="17"/>
      <c r="C29" s="17"/>
      <c r="D29" s="17"/>
      <c r="E29" s="17"/>
      <c r="F29" s="17"/>
      <c r="G29" s="15">
        <v>869</v>
      </c>
      <c r="H29" s="15"/>
      <c r="I29" s="15"/>
      <c r="J29" s="15"/>
      <c r="K29" s="15" t="inlineStr">
        <is>
          <t>2028-08-01</t>
        </is>
      </c>
      <c r="L29" s="15" t="s">
        <v>49</v>
      </c>
      <c r="M29" s="3"/>
      <c r="N29" s="3"/>
      <c r="O29" s="3"/>
      <c r="P29" s="3"/>
      <c r="Q29" s="3"/>
      <c r="R29" s="3"/>
    </row>
    <row r="30" s="2" customFormat="1" customHeight="1" spans="1:18">
      <c r="A30" s="17"/>
      <c r="B30" s="17"/>
      <c r="C30" s="17"/>
      <c r="D30" s="17"/>
      <c r="E30" s="17"/>
      <c r="F30" s="17"/>
      <c r="G30" s="15"/>
      <c r="H30" s="15">
        <v>42</v>
      </c>
      <c r="I30" s="15"/>
      <c r="J30" s="15"/>
      <c r="K30" s="15" t="inlineStr">
        <is>
          <t>2028-08-01</t>
        </is>
      </c>
      <c r="L30" s="15" t="s">
        <v>49</v>
      </c>
      <c r="M30" s="3" t="s">
        <v>32</v>
      </c>
      <c r="N30" s="3" t="str">
        <f>_xlfn.DISPIMG("ID_8442E8F53C9847BBB913D86E4BF28A30",1)</f>
        <v>=DISPIMG("ID_8442E8F53C9847BBB913D86E4BF28A30",1)</v>
      </c>
      <c r="O30" s="3"/>
      <c r="P30" s="3"/>
      <c r="Q30" s="3"/>
      <c r="R30" s="3"/>
    </row>
    <row r="31" s="2" customFormat="1" customHeight="1" spans="1:18">
      <c r="A31" s="18"/>
      <c r="B31" s="18"/>
      <c r="C31" s="18"/>
      <c r="D31" s="18"/>
      <c r="E31" s="18"/>
      <c r="F31" s="18"/>
      <c r="G31" s="15"/>
      <c r="H31" s="15">
        <v>1</v>
      </c>
      <c r="I31" s="15"/>
      <c r="J31" s="15"/>
      <c r="K31" s="15" t="inlineStr">
        <is>
          <t>2028-08-01</t>
        </is>
      </c>
      <c r="L31" s="15" t="s">
        <v>49</v>
      </c>
      <c r="M31" s="3" t="s">
        <v>50</v>
      </c>
      <c r="N31" s="3" t="str">
        <f t="shared" si="0"/>
        <v>=DISPIMG("ID_612C13DB50634982B0CCE460BFD7864C",1)</v>
      </c>
      <c r="O31" s="3"/>
      <c r="P31" s="3"/>
      <c r="Q31" s="3"/>
      <c r="R31" s="3"/>
    </row>
    <row r="32" s="2" customFormat="1" customHeight="1" spans="1:18">
      <c r="A32" s="14">
        <v>7</v>
      </c>
      <c r="B32" s="29" t="s">
        <v>51</v>
      </c>
      <c r="C32" s="29" t="s">
        <v>29</v>
      </c>
      <c r="D32" s="29" t="s">
        <v>52</v>
      </c>
      <c r="E32" s="14">
        <v>204</v>
      </c>
      <c r="F32" s="29" t="s">
        <v>23</v>
      </c>
      <c r="G32" s="15">
        <v>201</v>
      </c>
      <c r="H32" s="15"/>
      <c r="I32" s="15"/>
      <c r="J32" s="15"/>
      <c r="K32" s="15"/>
      <c r="L32" s="15" t="s">
        <v>36</v>
      </c>
      <c r="M32" s="3"/>
      <c r="N32" s="3"/>
      <c r="O32" s="3"/>
      <c r="P32" s="3"/>
      <c r="Q32" s="3"/>
      <c r="R32" s="3"/>
    </row>
    <row r="33" s="2" customFormat="1" customHeight="1" spans="1:18">
      <c r="A33" s="17"/>
      <c r="B33" s="17"/>
      <c r="C33" s="17"/>
      <c r="D33" s="17"/>
      <c r="E33" s="17"/>
      <c r="F33" s="17"/>
      <c r="G33" s="15"/>
      <c r="H33" s="15">
        <v>2</v>
      </c>
      <c r="I33" s="15"/>
      <c r="J33" s="15"/>
      <c r="K33" s="15"/>
      <c r="L33" s="15" t="s">
        <v>36</v>
      </c>
      <c r="M33" s="3" t="s">
        <v>32</v>
      </c>
      <c r="N33" s="3" t="str">
        <f>_xlfn.DISPIMG("ID_8D4B12E7F3AB45159D9A5C0E23454066",1)</f>
        <v>=DISPIMG("ID_8D4B12E7F3AB45159D9A5C0E23454066",1)</v>
      </c>
      <c r="O33" s="3"/>
      <c r="P33" s="3"/>
      <c r="Q33" s="3"/>
      <c r="R33" s="3"/>
    </row>
    <row r="34" s="2" customFormat="1" customHeight="1" spans="1:18">
      <c r="A34" s="18"/>
      <c r="B34" s="18"/>
      <c r="C34" s="18"/>
      <c r="D34" s="18"/>
      <c r="E34" s="18"/>
      <c r="F34" s="18"/>
      <c r="G34" s="15"/>
      <c r="H34" s="15">
        <v>1</v>
      </c>
      <c r="I34" s="15"/>
      <c r="J34" s="15"/>
      <c r="K34" s="15"/>
      <c r="L34" s="15" t="s">
        <v>36</v>
      </c>
      <c r="M34" s="3" t="s">
        <v>33</v>
      </c>
      <c r="N34" s="3" t="str">
        <f>_xlfn.DISPIMG("ID_8D4B12E7F3AB45159D9A5C0E23454066",1)</f>
        <v>=DISPIMG("ID_8D4B12E7F3AB45159D9A5C0E23454066",1)</v>
      </c>
      <c r="O34" s="3"/>
      <c r="P34" s="3"/>
      <c r="Q34" s="3"/>
      <c r="R34" s="3"/>
    </row>
    <row r="35" s="2" customFormat="1" customHeight="1" spans="1:18">
      <c r="A35" s="14">
        <v>8</v>
      </c>
      <c r="B35" s="29" t="s">
        <v>53</v>
      </c>
      <c r="C35" s="29" t="s">
        <v>29</v>
      </c>
      <c r="D35" s="29" t="s">
        <v>54</v>
      </c>
      <c r="E35" s="14">
        <v>204</v>
      </c>
      <c r="F35" s="29" t="s">
        <v>23</v>
      </c>
      <c r="G35" s="15">
        <v>202</v>
      </c>
      <c r="H35" s="15"/>
      <c r="I35" s="15"/>
      <c r="J35" s="15"/>
      <c r="K35" s="15" t="inlineStr">
        <is>
          <t>2028-02-01</t>
        </is>
      </c>
      <c r="L35" s="15" t="s">
        <v>55</v>
      </c>
      <c r="M35" s="3"/>
      <c r="N35" s="3"/>
      <c r="O35" s="3"/>
      <c r="P35" s="3"/>
      <c r="Q35" s="3"/>
      <c r="R35" s="3"/>
    </row>
    <row r="36" s="2" customFormat="1" customHeight="1" spans="1:18">
      <c r="A36" s="17"/>
      <c r="B36" s="17"/>
      <c r="C36" s="17"/>
      <c r="D36" s="17"/>
      <c r="E36" s="17"/>
      <c r="F36" s="17"/>
      <c r="G36" s="15"/>
      <c r="H36" s="15">
        <v>1</v>
      </c>
      <c r="I36" s="15"/>
      <c r="J36" s="15"/>
      <c r="K36" s="15" t="inlineStr">
        <is>
          <t>2028-02-01</t>
        </is>
      </c>
      <c r="L36" s="15" t="s">
        <v>55</v>
      </c>
      <c r="M36" s="3" t="s">
        <v>32</v>
      </c>
      <c r="N36" s="3" t="str">
        <f>_xlfn.DISPIMG("ID_E9728D5936044A7B889E93E287129175",1)</f>
        <v>=DISPIMG("ID_E9728D5936044A7B889E93E287129175",1)</v>
      </c>
      <c r="O36" s="3"/>
      <c r="P36" s="3"/>
      <c r="Q36" s="3"/>
      <c r="R36" s="3"/>
    </row>
    <row r="37" s="2" customFormat="1" customHeight="1" spans="1:18">
      <c r="A37" s="18"/>
      <c r="B37" s="18"/>
      <c r="C37" s="18"/>
      <c r="D37" s="18"/>
      <c r="E37" s="18"/>
      <c r="F37" s="18"/>
      <c r="G37" s="15"/>
      <c r="H37" s="15">
        <v>1</v>
      </c>
      <c r="I37" s="15"/>
      <c r="J37" s="15"/>
      <c r="K37" s="15" t="inlineStr">
        <is>
          <t>2028-02-01</t>
        </is>
      </c>
      <c r="L37" s="15" t="s">
        <v>55</v>
      </c>
      <c r="M37" s="3" t="s">
        <v>33</v>
      </c>
      <c r="N37" s="3" t="str">
        <f>_xlfn.DISPIMG("ID_0B09A6A9529741DE926795A8B6D897A0",1)</f>
        <v>=DISPIMG("ID_0B09A6A9529741DE926795A8B6D897A0",1)</v>
      </c>
      <c r="O37" s="3"/>
      <c r="P37" s="3"/>
      <c r="Q37" s="3"/>
      <c r="R37" s="3"/>
    </row>
    <row r="38" s="2" customFormat="1" customHeight="1" spans="1:18">
      <c r="A38" s="14">
        <v>9</v>
      </c>
      <c r="B38" s="29" t="s">
        <v>56</v>
      </c>
      <c r="C38" s="29" t="s">
        <v>29</v>
      </c>
      <c r="D38" s="29" t="s">
        <v>57</v>
      </c>
      <c r="E38" s="14">
        <v>108</v>
      </c>
      <c r="F38" s="29" t="s">
        <v>23</v>
      </c>
      <c r="G38" s="15">
        <v>106</v>
      </c>
      <c r="H38" s="15"/>
      <c r="I38" s="15"/>
      <c r="J38" s="15"/>
      <c r="K38" s="15"/>
      <c r="L38" s="15" t="s">
        <v>58</v>
      </c>
      <c r="M38" s="3"/>
      <c r="N38" s="3"/>
      <c r="O38" s="3"/>
      <c r="P38" s="3"/>
      <c r="Q38" s="3"/>
      <c r="R38" s="3"/>
    </row>
    <row r="39" s="2" customFormat="1" customHeight="1" spans="1:18">
      <c r="A39" s="17"/>
      <c r="B39" s="17"/>
      <c r="C39" s="17"/>
      <c r="D39" s="17"/>
      <c r="E39" s="17"/>
      <c r="F39" s="17"/>
      <c r="G39" s="15"/>
      <c r="H39" s="15">
        <v>1</v>
      </c>
      <c r="I39" s="15"/>
      <c r="J39" s="15"/>
      <c r="K39" s="15"/>
      <c r="L39" s="15" t="s">
        <v>58</v>
      </c>
      <c r="M39" s="3" t="s">
        <v>32</v>
      </c>
      <c r="N39" s="3" t="str">
        <f>_xlfn.DISPIMG("ID_494E63831B93492F8E22F607CC891063",1)</f>
        <v>=DISPIMG("ID_494E63831B93492F8E22F607CC891063",1)</v>
      </c>
      <c r="O39" s="3"/>
      <c r="P39" s="3"/>
      <c r="Q39" s="3"/>
      <c r="R39" s="3"/>
    </row>
    <row r="40" s="2" customFormat="1" customHeight="1" spans="1:18">
      <c r="A40" s="18"/>
      <c r="B40" s="18"/>
      <c r="C40" s="18"/>
      <c r="D40" s="18"/>
      <c r="E40" s="18"/>
      <c r="F40" s="18"/>
      <c r="G40" s="15"/>
      <c r="H40" s="15">
        <v>1</v>
      </c>
      <c r="I40" s="15"/>
      <c r="J40" s="15"/>
      <c r="K40" s="15"/>
      <c r="L40" s="15" t="s">
        <v>58</v>
      </c>
      <c r="M40" s="3" t="s">
        <v>59</v>
      </c>
      <c r="N40" s="3" t="str">
        <f>_xlfn.DISPIMG("ID_0BCF5000D1AB48B5826DD62C62F6DA38",1)</f>
        <v>=DISPIMG("ID_0BCF5000D1AB48B5826DD62C62F6DA38",1)</v>
      </c>
      <c r="O40" s="3"/>
      <c r="P40" s="3"/>
      <c r="Q40" s="3"/>
      <c r="R40" s="3"/>
    </row>
    <row r="41" s="2" customFormat="1" customHeight="1" spans="1:18">
      <c r="A41" s="14">
        <v>10</v>
      </c>
      <c r="B41" s="29" t="s">
        <v>60</v>
      </c>
      <c r="C41" s="29" t="s">
        <v>29</v>
      </c>
      <c r="D41" s="29" t="s">
        <v>61</v>
      </c>
      <c r="E41" s="14">
        <v>108</v>
      </c>
      <c r="F41" s="29" t="s">
        <v>23</v>
      </c>
      <c r="G41" s="15">
        <v>104</v>
      </c>
      <c r="H41" s="15"/>
      <c r="I41" s="15"/>
      <c r="J41" s="15"/>
      <c r="K41" s="15" t="inlineStr">
        <is>
          <t>2027-12-01</t>
        </is>
      </c>
      <c r="L41" s="15" t="s">
        <v>62</v>
      </c>
      <c r="M41" s="3"/>
      <c r="N41" s="3"/>
      <c r="O41" s="3"/>
      <c r="P41" s="3"/>
      <c r="Q41" s="3"/>
      <c r="R41" s="3"/>
    </row>
    <row r="42" s="2" customFormat="1" customHeight="1" spans="1:18">
      <c r="A42" s="17"/>
      <c r="B42" s="17"/>
      <c r="C42" s="17"/>
      <c r="D42" s="17"/>
      <c r="E42" s="17"/>
      <c r="F42" s="17"/>
      <c r="G42" s="15"/>
      <c r="H42" s="15">
        <v>3</v>
      </c>
      <c r="I42" s="15"/>
      <c r="J42" s="15"/>
      <c r="K42" s="15" t="inlineStr">
        <is>
          <t>2027-12-01</t>
        </is>
      </c>
      <c r="L42" s="15" t="s">
        <v>62</v>
      </c>
      <c r="M42" s="3" t="s">
        <v>32</v>
      </c>
      <c r="N42" s="3" t="str">
        <f>_xlfn.DISPIMG("ID_2FC6D83B271C4FFA848E42F8BA421E4B",1)</f>
        <v>=DISPIMG("ID_2FC6D83B271C4FFA848E42F8BA421E4B",1)</v>
      </c>
      <c r="O42" s="3"/>
      <c r="P42" s="3"/>
      <c r="Q42" s="3"/>
      <c r="R42" s="3"/>
    </row>
    <row r="43" s="2" customFormat="1" customHeight="1" spans="1:18">
      <c r="A43" s="18"/>
      <c r="B43" s="18"/>
      <c r="C43" s="18"/>
      <c r="D43" s="18"/>
      <c r="E43" s="18"/>
      <c r="F43" s="18"/>
      <c r="G43" s="15"/>
      <c r="H43" s="15">
        <v>1</v>
      </c>
      <c r="I43" s="15"/>
      <c r="J43" s="15"/>
      <c r="K43" s="15" t="inlineStr">
        <is>
          <t>2027-12-01</t>
        </is>
      </c>
      <c r="L43" s="15" t="s">
        <v>62</v>
      </c>
      <c r="M43" s="3" t="s">
        <v>33</v>
      </c>
      <c r="N43" s="3" t="str">
        <f>_xlfn.DISPIMG("ID_2FC6D83B271C4FFA848E42F8BA421E4B",1)</f>
        <v>=DISPIMG("ID_2FC6D83B271C4FFA848E42F8BA421E4B",1)</v>
      </c>
      <c r="O43" s="3"/>
      <c r="P43" s="3"/>
      <c r="Q43" s="3"/>
      <c r="R43" s="3"/>
    </row>
    <row r="44" s="2" customFormat="1" customHeight="1" spans="1:18">
      <c r="A44" s="14">
        <v>11</v>
      </c>
      <c r="B44" s="29" t="s">
        <v>63</v>
      </c>
      <c r="C44" s="29" t="s">
        <v>29</v>
      </c>
      <c r="D44" s="29" t="s">
        <v>64</v>
      </c>
      <c r="E44" s="14">
        <v>600</v>
      </c>
      <c r="F44" s="29" t="s">
        <v>23</v>
      </c>
      <c r="G44" s="15">
        <v>577</v>
      </c>
      <c r="H44" s="15"/>
      <c r="I44" s="15"/>
      <c r="J44" s="15"/>
      <c r="K44" s="15"/>
      <c r="L44" s="15" t="s">
        <v>65</v>
      </c>
      <c r="M44" s="3"/>
      <c r="N44" s="3"/>
      <c r="O44" s="3"/>
      <c r="P44" s="3"/>
      <c r="Q44" s="3"/>
      <c r="R44" s="3"/>
    </row>
    <row r="45" s="2" customFormat="1" customHeight="1" spans="1:18">
      <c r="A45" s="17"/>
      <c r="B45" s="17"/>
      <c r="C45" s="17"/>
      <c r="D45" s="17"/>
      <c r="E45" s="17"/>
      <c r="F45" s="17"/>
      <c r="G45" s="15"/>
      <c r="H45" s="15">
        <v>22</v>
      </c>
      <c r="I45" s="15"/>
      <c r="J45" s="15"/>
      <c r="K45" s="15"/>
      <c r="L45" s="15" t="s">
        <v>65</v>
      </c>
      <c r="M45" s="3" t="s">
        <v>32</v>
      </c>
      <c r="N45" s="3" t="str">
        <f>_xlfn.DISPIMG("ID_BC75E7F52A7C4EC0A14565B5FD1BE3F3",1)</f>
        <v>=DISPIMG("ID_BC75E7F52A7C4EC0A14565B5FD1BE3F3",1)</v>
      </c>
      <c r="O45" s="3"/>
      <c r="P45" s="3"/>
      <c r="Q45" s="3"/>
      <c r="R45" s="3"/>
    </row>
    <row r="46" s="2" customFormat="1" customHeight="1" spans="1:18">
      <c r="A46" s="18"/>
      <c r="B46" s="18"/>
      <c r="C46" s="18"/>
      <c r="D46" s="18"/>
      <c r="E46" s="18"/>
      <c r="F46" s="18"/>
      <c r="G46" s="15"/>
      <c r="H46" s="15">
        <v>1</v>
      </c>
      <c r="I46" s="15"/>
      <c r="J46" s="15"/>
      <c r="K46" s="15"/>
      <c r="L46" s="15" t="s">
        <v>65</v>
      </c>
      <c r="M46" s="3" t="s">
        <v>33</v>
      </c>
      <c r="N46" s="3" t="str">
        <f>_xlfn.DISPIMG("ID_3A218390B3784DE6993875D210927ECB",1)</f>
        <v>=DISPIMG("ID_3A218390B3784DE6993875D210927ECB",1)</v>
      </c>
      <c r="O46" s="3"/>
      <c r="P46" s="3"/>
      <c r="Q46" s="3"/>
      <c r="R46" s="3"/>
    </row>
    <row r="47" s="2" customFormat="1" customHeight="1" spans="1:18">
      <c r="A47" s="14">
        <v>12</v>
      </c>
      <c r="B47" s="29" t="s">
        <v>66</v>
      </c>
      <c r="C47" s="29" t="s">
        <v>29</v>
      </c>
      <c r="D47" s="29" t="s">
        <v>67</v>
      </c>
      <c r="E47" s="14">
        <v>408</v>
      </c>
      <c r="F47" s="29" t="s">
        <v>23</v>
      </c>
      <c r="G47" s="15">
        <v>404</v>
      </c>
      <c r="H47" s="15"/>
      <c r="I47" s="15"/>
      <c r="J47" s="15"/>
      <c r="K47" s="15" t="inlineStr">
        <is>
          <t>2028-01-01</t>
        </is>
      </c>
      <c r="L47" s="15" t="s">
        <v>68</v>
      </c>
      <c r="M47" s="3"/>
      <c r="N47" s="3"/>
      <c r="O47" s="3"/>
      <c r="P47" s="3"/>
      <c r="Q47" s="3"/>
      <c r="R47" s="3"/>
    </row>
    <row r="48" s="2" customFormat="1" customHeight="1" spans="1:18">
      <c r="A48" s="17"/>
      <c r="B48" s="17"/>
      <c r="C48" s="17"/>
      <c r="D48" s="17"/>
      <c r="E48" s="17"/>
      <c r="F48" s="17"/>
      <c r="G48" s="15"/>
      <c r="H48" s="15">
        <v>3</v>
      </c>
      <c r="I48" s="15"/>
      <c r="J48" s="15"/>
      <c r="K48" s="15" t="inlineStr">
        <is>
          <t>2028-01-01</t>
        </is>
      </c>
      <c r="L48" s="15" t="s">
        <v>68</v>
      </c>
      <c r="M48" s="3" t="s">
        <v>32</v>
      </c>
      <c r="N48" s="3" t="str">
        <f>_xlfn.DISPIMG("ID_D81ADA65890047AA8428173B724A9FA5",1)</f>
        <v>=DISPIMG("ID_D81ADA65890047AA8428173B724A9FA5",1)</v>
      </c>
      <c r="O48" s="3"/>
      <c r="P48" s="3"/>
      <c r="Q48" s="3"/>
      <c r="R48" s="3"/>
    </row>
    <row r="49" s="2" customFormat="1" customHeight="1" spans="1:18">
      <c r="A49" s="18"/>
      <c r="B49" s="18"/>
      <c r="C49" s="18"/>
      <c r="D49" s="18"/>
      <c r="E49" s="18"/>
      <c r="F49" s="18"/>
      <c r="G49" s="15"/>
      <c r="H49" s="15">
        <v>1</v>
      </c>
      <c r="I49" s="15"/>
      <c r="J49" s="15"/>
      <c r="K49" s="15" t="inlineStr">
        <is>
          <t>2028-01-01</t>
        </is>
      </c>
      <c r="L49" s="15" t="s">
        <v>68</v>
      </c>
      <c r="M49" s="3" t="s">
        <v>33</v>
      </c>
      <c r="N49" s="3" t="str">
        <f>_xlfn.DISPIMG("ID_97FE037FC6724D21940D3F9E86108F70",1)</f>
        <v>=DISPIMG("ID_97FE037FC6724D21940D3F9E86108F70",1)</v>
      </c>
      <c r="O49" s="3"/>
      <c r="P49" s="3"/>
      <c r="Q49" s="3"/>
      <c r="R49" s="3"/>
    </row>
    <row r="50" s="2" customFormat="1" customHeight="1" spans="1:18">
      <c r="A50" s="14">
        <v>13</v>
      </c>
      <c r="B50" s="29" t="s">
        <v>69</v>
      </c>
      <c r="C50" s="29" t="s">
        <v>29</v>
      </c>
      <c r="D50" s="29" t="s">
        <v>70</v>
      </c>
      <c r="E50" s="14">
        <v>504</v>
      </c>
      <c r="F50" s="29" t="s">
        <v>23</v>
      </c>
      <c r="G50" s="15">
        <v>490</v>
      </c>
      <c r="H50" s="15"/>
      <c r="I50" s="15"/>
      <c r="J50" s="15"/>
      <c r="K50" s="15"/>
      <c r="L50" s="15" t="s">
        <v>71</v>
      </c>
      <c r="M50" s="3"/>
      <c r="N50" s="3"/>
      <c r="O50" s="3"/>
      <c r="P50" s="3"/>
      <c r="Q50" s="3"/>
      <c r="R50" s="3"/>
    </row>
    <row r="51" s="2" customFormat="1" customHeight="1" spans="1:18">
      <c r="A51" s="17"/>
      <c r="B51" s="17"/>
      <c r="C51" s="17"/>
      <c r="D51" s="17"/>
      <c r="E51" s="17"/>
      <c r="F51" s="17"/>
      <c r="G51" s="15"/>
      <c r="H51" s="15">
        <v>13</v>
      </c>
      <c r="I51" s="15"/>
      <c r="J51" s="15"/>
      <c r="K51" s="15"/>
      <c r="L51" s="15" t="s">
        <v>71</v>
      </c>
      <c r="M51" s="3" t="s">
        <v>32</v>
      </c>
      <c r="N51" s="3" t="str">
        <f>_xlfn.DISPIMG("ID_DA0F37F224AF4E3AAE39C2B9D2271F27",1)</f>
        <v>=DISPIMG("ID_DA0F37F224AF4E3AAE39C2B9D2271F27",1)</v>
      </c>
      <c r="O51" s="3" t="str">
        <f>_xlfn.DISPIMG("ID_88652FB688E14F4683602D2E54A1D26E",1)</f>
        <v>=DISPIMG("ID_88652FB688E14F4683602D2E54A1D26E",1)</v>
      </c>
      <c r="P51" s="3"/>
      <c r="Q51" s="3"/>
      <c r="R51" s="3"/>
    </row>
    <row r="52" s="2" customFormat="1" customHeight="1" spans="1:18">
      <c r="A52" s="18"/>
      <c r="B52" s="18"/>
      <c r="C52" s="18"/>
      <c r="D52" s="18"/>
      <c r="E52" s="18"/>
      <c r="F52" s="18"/>
      <c r="G52" s="15"/>
      <c r="H52" s="15">
        <v>1</v>
      </c>
      <c r="I52" s="15"/>
      <c r="J52" s="15"/>
      <c r="K52" s="15"/>
      <c r="L52" s="15" t="s">
        <v>71</v>
      </c>
      <c r="M52" s="3" t="s">
        <v>33</v>
      </c>
      <c r="N52" s="3" t="str">
        <f>_xlfn.DISPIMG("ID_DA0F37F224AF4E3AAE39C2B9D2271F27",1)</f>
        <v>=DISPIMG("ID_DA0F37F224AF4E3AAE39C2B9D2271F27",1)</v>
      </c>
      <c r="O52" s="3"/>
      <c r="P52" s="3"/>
      <c r="Q52" s="3"/>
      <c r="R52" s="3"/>
    </row>
    <row r="53" s="2" customFormat="1" customHeight="1" spans="1:18">
      <c r="A53" s="10" t="s">
        <v>72</v>
      </c>
      <c r="B53" s="8"/>
      <c r="C53" s="9"/>
      <c r="D53" s="22"/>
      <c r="E53" s="23">
        <f>SUM(E6:E50)</f>
        <v>10160</v>
      </c>
      <c r="F53" s="24"/>
      <c r="G53" s="23">
        <f>SUM(G6:G52)</f>
        <v>5002</v>
      </c>
      <c r="H53" s="23">
        <f>SUM(H6:H52)</f>
        <v>5158</v>
      </c>
      <c r="I53" s="10"/>
      <c r="J53" s="10"/>
      <c r="K53" s="10"/>
      <c r="L53" s="10"/>
      <c r="M53" s="3"/>
      <c r="N53" s="3"/>
      <c r="O53" s="3"/>
      <c r="P53" s="3"/>
      <c r="Q53" s="3"/>
      <c r="R53" s="3"/>
    </row>
    <row r="54" s="1" customFormat="1" customHeight="1" spans="1:18">
      <c r="A54" s="10"/>
      <c r="B54" s="8"/>
      <c r="C54" s="9"/>
      <c r="D54" s="22"/>
      <c r="E54" s="23"/>
      <c r="F54" s="24"/>
      <c r="G54" s="23"/>
      <c r="H54" s="23"/>
      <c r="I54" s="10" t="s">
        <v>73</v>
      </c>
      <c r="J54" s="10">
        <v>0</v>
      </c>
      <c r="K54" s="10"/>
      <c r="L54" s="10"/>
      <c r="M54" s="3"/>
      <c r="N54" s="3"/>
      <c r="O54" s="3"/>
      <c r="P54" s="3"/>
      <c r="Q54" s="3"/>
      <c r="R54" s="3"/>
    </row>
    <row r="55" customHeight="1" spans="1:18">
      <c r="A55" s="10" t="s">
        <v>74</v>
      </c>
      <c r="B55" s="8" t="s">
        <v>75</v>
      </c>
      <c r="C55" s="10"/>
      <c r="D55" s="22"/>
      <c r="E55" s="10"/>
      <c r="F55" s="10"/>
      <c r="G55" s="10"/>
      <c r="H55" s="10"/>
      <c r="I55" s="10"/>
      <c r="J55" s="10"/>
      <c r="K55" s="10"/>
      <c r="L55" s="10"/>
      <c r="M55" s="3"/>
      <c r="N55" s="3"/>
      <c r="O55" s="3"/>
      <c r="P55" s="3"/>
      <c r="Q55" s="3"/>
      <c r="R55" s="3"/>
    </row>
    <row r="56" s="1" customFormat="1" customHeight="1" spans="1:18">
      <c r="A56" s="25" t="s">
        <v>76</v>
      </c>
      <c r="B56" s="26"/>
      <c r="C56" s="25"/>
      <c r="D56" s="25"/>
      <c r="E56" s="25"/>
      <c r="F56" s="25"/>
      <c r="G56" s="25"/>
      <c r="H56" s="25"/>
      <c r="I56" s="25"/>
      <c r="J56" s="10" t="s">
        <v>77</v>
      </c>
      <c r="K56" s="10"/>
      <c r="L56" s="10"/>
      <c r="M56" s="3"/>
      <c r="N56" s="3"/>
      <c r="O56" s="3"/>
      <c r="P56" s="3"/>
      <c r="Q56" s="3"/>
      <c r="R56" s="3"/>
    </row>
    <row r="57" s="1" customFormat="1" customHeight="1" spans="1:18">
      <c r="A57" s="8" t="s">
        <v>78</v>
      </c>
      <c r="B57" s="8"/>
      <c r="C57" s="10"/>
      <c r="D57" s="10"/>
      <c r="E57" s="10"/>
      <c r="F57" s="10"/>
      <c r="G57" s="10"/>
      <c r="H57" s="10"/>
      <c r="I57" s="10"/>
      <c r="J57" s="10"/>
      <c r="K57" s="10"/>
      <c r="L57" s="10"/>
      <c r="M57" s="3"/>
      <c r="N57" s="3"/>
      <c r="O57" s="3"/>
      <c r="P57" s="3"/>
      <c r="Q57" s="3"/>
      <c r="R57" s="3"/>
    </row>
    <row r="58" customHeight="1" spans="1:18">
      <c r="A58" s="27" t="s">
        <v>79</v>
      </c>
      <c r="B58" s="27"/>
      <c r="C58" s="28"/>
      <c r="D58" s="28"/>
      <c r="E58" s="27"/>
      <c r="F58" s="27"/>
      <c r="G58" s="27"/>
      <c r="H58" s="27"/>
      <c r="I58" s="27"/>
      <c r="J58" s="27"/>
      <c r="K58" s="27"/>
      <c r="L58" s="27"/>
      <c r="M58" s="3"/>
      <c r="N58" s="3"/>
      <c r="O58" s="3"/>
      <c r="P58" s="3"/>
      <c r="Q58" s="3"/>
      <c r="R58" s="3"/>
    </row>
  </sheetData>
  <mergeCells count="108">
    <mergeCell ref="A1:L1"/>
    <mergeCell ref="K2:L2"/>
    <mergeCell ref="K3:L3"/>
    <mergeCell ref="G4:H4"/>
    <mergeCell ref="I4:J4"/>
    <mergeCell ref="A56:I56"/>
    <mergeCell ref="A58:L58"/>
    <mergeCell ref="A4:A5"/>
    <mergeCell ref="A6:A12"/>
    <mergeCell ref="A13:A15"/>
    <mergeCell ref="A16:A18"/>
    <mergeCell ref="A19:A20"/>
    <mergeCell ref="A21:A24"/>
    <mergeCell ref="A25:A31"/>
    <mergeCell ref="A32:A34"/>
    <mergeCell ref="A35:A37"/>
    <mergeCell ref="A38:A40"/>
    <mergeCell ref="A41:A43"/>
    <mergeCell ref="A44:A46"/>
    <mergeCell ref="A47:A49"/>
    <mergeCell ref="A50:A52"/>
    <mergeCell ref="A53:A54"/>
    <mergeCell ref="B4:B5"/>
    <mergeCell ref="B6:B12"/>
    <mergeCell ref="B13:B15"/>
    <mergeCell ref="B16:B18"/>
    <mergeCell ref="B19:B20"/>
    <mergeCell ref="B21:B24"/>
    <mergeCell ref="B25:B31"/>
    <mergeCell ref="B32:B34"/>
    <mergeCell ref="B35:B37"/>
    <mergeCell ref="B38:B40"/>
    <mergeCell ref="B41:B43"/>
    <mergeCell ref="B44:B46"/>
    <mergeCell ref="B47:B49"/>
    <mergeCell ref="B50:B52"/>
    <mergeCell ref="B53:B54"/>
    <mergeCell ref="C4:C5"/>
    <mergeCell ref="C6:C12"/>
    <mergeCell ref="C13:C15"/>
    <mergeCell ref="C16:C18"/>
    <mergeCell ref="C19:C20"/>
    <mergeCell ref="C21:C24"/>
    <mergeCell ref="C25:C31"/>
    <mergeCell ref="C32:C34"/>
    <mergeCell ref="C35:C37"/>
    <mergeCell ref="C38:C40"/>
    <mergeCell ref="C41:C43"/>
    <mergeCell ref="C44:C46"/>
    <mergeCell ref="C47:C49"/>
    <mergeCell ref="C50:C52"/>
    <mergeCell ref="C53:C54"/>
    <mergeCell ref="D4:D5"/>
    <mergeCell ref="D6:D12"/>
    <mergeCell ref="D13:D15"/>
    <mergeCell ref="D16:D18"/>
    <mergeCell ref="D19:D20"/>
    <mergeCell ref="D21:D24"/>
    <mergeCell ref="D25:D31"/>
    <mergeCell ref="D32:D34"/>
    <mergeCell ref="D35:D37"/>
    <mergeCell ref="D38:D40"/>
    <mergeCell ref="D41:D43"/>
    <mergeCell ref="D44:D46"/>
    <mergeCell ref="D47:D49"/>
    <mergeCell ref="D50:D52"/>
    <mergeCell ref="D53:D54"/>
    <mergeCell ref="E4:E5"/>
    <mergeCell ref="E6:E12"/>
    <mergeCell ref="E13:E15"/>
    <mergeCell ref="E16:E18"/>
    <mergeCell ref="E19:E20"/>
    <mergeCell ref="E21:E24"/>
    <mergeCell ref="E25:E31"/>
    <mergeCell ref="E32:E34"/>
    <mergeCell ref="E35:E37"/>
    <mergeCell ref="E38:E40"/>
    <mergeCell ref="E41:E43"/>
    <mergeCell ref="E44:E46"/>
    <mergeCell ref="E47:E49"/>
    <mergeCell ref="E50:E52"/>
    <mergeCell ref="E53:E54"/>
    <mergeCell ref="F4:F5"/>
    <mergeCell ref="F6:F12"/>
    <mergeCell ref="F13:F15"/>
    <mergeCell ref="F16:F18"/>
    <mergeCell ref="F19:F20"/>
    <mergeCell ref="F21:F24"/>
    <mergeCell ref="F25:F31"/>
    <mergeCell ref="F32:F34"/>
    <mergeCell ref="F35:F37"/>
    <mergeCell ref="F38:F40"/>
    <mergeCell ref="F41:F43"/>
    <mergeCell ref="F44:F46"/>
    <mergeCell ref="F47:F49"/>
    <mergeCell ref="F50:F52"/>
    <mergeCell ref="F53:F54"/>
    <mergeCell ref="G53:G54"/>
    <mergeCell ref="H53:H54"/>
    <mergeCell ref="K4:K5"/>
    <mergeCell ref="K53:K54"/>
    <mergeCell ref="L4:L5"/>
    <mergeCell ref="L53:L54"/>
    <mergeCell ref="M6:M12"/>
    <mergeCell ref="A2:B3"/>
    <mergeCell ref="C2:F3"/>
    <mergeCell ref="G2:J3"/>
    <mergeCell ref="J56:L57"/>
  </mergeCells>
  <pageMargins left="0.0777777777777778" right="0.118055555555556" top="0.313888888888889" bottom="0.432638888888889" header="0.313888888888889" footer="0.235416666666667"/>
  <pageSetup paperSize="9" scale="87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靓仔</cp:lastModifiedBy>
  <dcterms:created xsi:type="dcterms:W3CDTF">2006-09-16T00:00:00Z</dcterms:created>
  <cp:lastPrinted>2019-02-14T07:31:00Z</cp:lastPrinted>
  <dcterms:modified xsi:type="dcterms:W3CDTF">2026-07-04T06:02:45Z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2052-12.1.0.26884</vt:lpwstr>
  </property>
  <property fmtid="{D5CDD505-2E9C-101B-9397-08002B2CF9AE}" pid="3" name="KSOReadingLayout">
    <vt:bool>true</vt:bool>
  </property>
  <property fmtid="{D5CDD505-2E9C-101B-9397-08002B2CF9AE}" pid="4" name="ICV">
    <vt:lpwstr>6F1D58CCA07B48E98E27AC5BA4749BD4_13</vt:lpwstr>
  </property>
  <property fmtid="{D5CDD505-2E9C-101B-9397-08002B2CF9AE}" pid="5" name="CalculationRule">
    <vt:i4>0</vt:i4>
  </property>
</Properties>
</file>