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uxbbpkn4hkxo12_6cda\msg\file\2026-09\"/>
    </mc:Choice>
  </mc:AlternateContent>
  <bookViews>
    <workbookView windowWidth="28800" windowHeight="11805"/>
  </bookViews>
  <sheets>
    <sheet name="Sheet1" sheetId="1" r:id="rId1"/>
  </sheets>
  <definedNames>
    <definedName name="_xlnm.Print_Area" localSheetId="0">Sheet1!$A$1:$L$184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47815BCBB01845138FEAEF19991A4AC8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34950" y="20678775"/>
          <a:ext cx="5657850" cy="10058400"/>
        </a:xfrm>
        <a:prstGeom prst="rect">
          <a:avLst/>
        </a:prstGeom>
      </xdr:spPr>
    </xdr:pic>
  </etc:cellImage>
  <etc:cellImage>
    <xdr:pic>
      <xdr:nvPicPr>
        <xdr:cNvPr id="4" name="ID_0BFE7ED067354CFF87D06F7170FF4DB7" descr="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20750" y="20678775"/>
          <a:ext cx="5657850" cy="10058400"/>
        </a:xfrm>
        <a:prstGeom prst="rect">
          <a:avLst/>
        </a:prstGeom>
      </xdr:spPr>
    </xdr:pic>
  </etc:cellImage>
  <etc:cellImage>
    <xdr:pic>
      <xdr:nvPicPr>
        <xdr:cNvPr id="5" name="ID_EB43C22A0AAC44F1816F23F3EB3A2CCE" descr="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934950" y="21593175"/>
          <a:ext cx="5657850" cy="10058400"/>
        </a:xfrm>
        <a:prstGeom prst="rect">
          <a:avLst/>
        </a:prstGeom>
      </xdr:spPr>
    </xdr:pic>
  </etc:cellImage>
  <etc:cellImage>
    <xdr:pic>
      <xdr:nvPicPr>
        <xdr:cNvPr id="6" name="ID_96C0D50E24184B9DBFD23D6A8FEA2096" descr="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620750" y="21593175"/>
          <a:ext cx="5657850" cy="10058400"/>
        </a:xfrm>
        <a:prstGeom prst="rect">
          <a:avLst/>
        </a:prstGeom>
      </xdr:spPr>
    </xdr:pic>
  </etc:cellImage>
  <etc:cellImage>
    <xdr:pic>
      <xdr:nvPicPr>
        <xdr:cNvPr id="7" name="ID_9B5128E8D89B44B1B6E46F0BAA358005" descr="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934950" y="19764375"/>
          <a:ext cx="5657850" cy="10058400"/>
        </a:xfrm>
        <a:prstGeom prst="rect">
          <a:avLst/>
        </a:prstGeom>
      </xdr:spPr>
    </xdr:pic>
  </etc:cellImage>
  <etc:cellImage>
    <xdr:pic>
      <xdr:nvPicPr>
        <xdr:cNvPr id="8" name="ID_F7083057D74A4DE3977EA42C30FB6DF4" descr="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620750" y="19764375"/>
          <a:ext cx="5657850" cy="10058400"/>
        </a:xfrm>
        <a:prstGeom prst="rect">
          <a:avLst/>
        </a:prstGeom>
      </xdr:spPr>
    </xdr:pic>
  </etc:cellImage>
  <etc:cellImage>
    <xdr:pic>
      <xdr:nvPicPr>
        <xdr:cNvPr id="9" name="ID_46308713944A43759530A5E154419090" descr="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934950" y="21135975"/>
          <a:ext cx="5657850" cy="10058400"/>
        </a:xfrm>
        <a:prstGeom prst="rect">
          <a:avLst/>
        </a:prstGeom>
      </xdr:spPr>
    </xdr:pic>
  </etc:cellImage>
  <etc:cellImage>
    <xdr:pic>
      <xdr:nvPicPr>
        <xdr:cNvPr id="10" name="ID_6DA52C6ACDDD4C298FF0AB1C2D4F39D2" descr="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620750" y="21135975"/>
          <a:ext cx="5657850" cy="10058400"/>
        </a:xfrm>
        <a:prstGeom prst="rect">
          <a:avLst/>
        </a:prstGeom>
      </xdr:spPr>
    </xdr:pic>
  </etc:cellImage>
  <etc:cellImage>
    <xdr:pic>
      <xdr:nvPicPr>
        <xdr:cNvPr id="11" name="ID_77F2AC353429420EBB26939EE3A0896F" descr="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934950" y="20221575"/>
          <a:ext cx="5657850" cy="10058400"/>
        </a:xfrm>
        <a:prstGeom prst="rect">
          <a:avLst/>
        </a:prstGeom>
      </xdr:spPr>
    </xdr:pic>
  </etc:cellImage>
  <etc:cellImage>
    <xdr:pic>
      <xdr:nvPicPr>
        <xdr:cNvPr id="12" name="ID_3F5D91F0CE384CAAA39B8A4677D5233D" descr="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620750" y="20221575"/>
          <a:ext cx="5657850" cy="10058400"/>
        </a:xfrm>
        <a:prstGeom prst="rect">
          <a:avLst/>
        </a:prstGeom>
      </xdr:spPr>
    </xdr:pic>
  </etc:cellImage>
  <etc:cellImage>
    <xdr:pic>
      <xdr:nvPicPr>
        <xdr:cNvPr id="13" name="ID_F1C228EC28F64E328CA8462B43E2FAF5" descr="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934950" y="27993975"/>
          <a:ext cx="5657850" cy="10058400"/>
        </a:xfrm>
        <a:prstGeom prst="rect">
          <a:avLst/>
        </a:prstGeom>
      </xdr:spPr>
    </xdr:pic>
  </etc:cellImage>
  <etc:cellImage>
    <xdr:pic>
      <xdr:nvPicPr>
        <xdr:cNvPr id="15" name="ID_15BBAE07C9564B3791D238FB0D1A2E34" descr="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620750" y="27993975"/>
          <a:ext cx="5657850" cy="10058400"/>
        </a:xfrm>
        <a:prstGeom prst="rect">
          <a:avLst/>
        </a:prstGeom>
      </xdr:spPr>
    </xdr:pic>
  </etc:cellImage>
  <etc:cellImage>
    <xdr:pic>
      <xdr:nvPicPr>
        <xdr:cNvPr id="16" name="ID_682AEEEE05C846AE8229B52044F26C08" descr="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4306550" y="27993975"/>
          <a:ext cx="5657850" cy="10058400"/>
        </a:xfrm>
        <a:prstGeom prst="rect">
          <a:avLst/>
        </a:prstGeom>
      </xdr:spPr>
    </xdr:pic>
  </etc:cellImage>
  <etc:cellImage>
    <xdr:pic>
      <xdr:nvPicPr>
        <xdr:cNvPr id="17" name="ID_9041249DA44F4CAC8108B694A3020C71" descr="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2934950" y="7877175"/>
          <a:ext cx="10058400" cy="5657850"/>
        </a:xfrm>
        <a:prstGeom prst="rect">
          <a:avLst/>
        </a:prstGeom>
      </xdr:spPr>
    </xdr:pic>
  </etc:cellImage>
  <etc:cellImage>
    <xdr:pic>
      <xdr:nvPicPr>
        <xdr:cNvPr id="18" name="ID_B33635247E544A639C14FAD22B62AA60" descr="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2934950" y="15878175"/>
          <a:ext cx="5657850" cy="10058400"/>
        </a:xfrm>
        <a:prstGeom prst="rect">
          <a:avLst/>
        </a:prstGeom>
      </xdr:spPr>
    </xdr:pic>
  </etc:cellImage>
  <etc:cellImage>
    <xdr:pic>
      <xdr:nvPicPr>
        <xdr:cNvPr id="19" name="ID_4BA6A5B098E94C4691AA1A5E8A4A6840" descr="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3620750" y="15878175"/>
          <a:ext cx="5657850" cy="10058400"/>
        </a:xfrm>
        <a:prstGeom prst="rect">
          <a:avLst/>
        </a:prstGeom>
      </xdr:spPr>
    </xdr:pic>
  </etc:cellImage>
  <etc:cellImage>
    <xdr:pic>
      <xdr:nvPicPr>
        <xdr:cNvPr id="20" name="ID_4B3F69000CBC42D89BBFFC3D86FED268" descr="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4306550" y="15878175"/>
          <a:ext cx="5657850" cy="10058400"/>
        </a:xfrm>
        <a:prstGeom prst="rect">
          <a:avLst/>
        </a:prstGeom>
      </xdr:spPr>
    </xdr:pic>
  </etc:cellImage>
  <etc:cellImage>
    <xdr:pic>
      <xdr:nvPicPr>
        <xdr:cNvPr id="21" name="ID_C57BE47A7428444D905EC68D398006FF" descr="27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2934950" y="16563975"/>
          <a:ext cx="5657850" cy="10058400"/>
        </a:xfrm>
        <a:prstGeom prst="rect">
          <a:avLst/>
        </a:prstGeom>
      </xdr:spPr>
    </xdr:pic>
  </etc:cellImage>
  <etc:cellImage>
    <xdr:pic>
      <xdr:nvPicPr>
        <xdr:cNvPr id="22" name="ID_1FBA1FC6ED0F45E38CCD01976E19C9FB" descr="2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620750" y="16563975"/>
          <a:ext cx="10058400" cy="5657850"/>
        </a:xfrm>
        <a:prstGeom prst="rect">
          <a:avLst/>
        </a:prstGeom>
      </xdr:spPr>
    </xdr:pic>
  </etc:cellImage>
  <etc:cellImage>
    <xdr:pic>
      <xdr:nvPicPr>
        <xdr:cNvPr id="23" name="ID_CE873163FDA34F24A643710B06CE7E82" descr="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2934950" y="25022175"/>
          <a:ext cx="5657850" cy="10058400"/>
        </a:xfrm>
        <a:prstGeom prst="rect">
          <a:avLst/>
        </a:prstGeom>
      </xdr:spPr>
    </xdr:pic>
  </etc:cellImage>
  <etc:cellImage>
    <xdr:pic>
      <xdr:nvPicPr>
        <xdr:cNvPr id="24" name="ID_0723CE1A30DE4146B57B906A0FDE6AEE" descr="3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2934950" y="26850975"/>
          <a:ext cx="10058400" cy="5657850"/>
        </a:xfrm>
        <a:prstGeom prst="rect">
          <a:avLst/>
        </a:prstGeom>
      </xdr:spPr>
    </xdr:pic>
  </etc:cellImage>
  <etc:cellImage>
    <xdr:pic>
      <xdr:nvPicPr>
        <xdr:cNvPr id="25" name="ID_86F88132887D4F7EAE117FABA0EAABB8" descr="3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2934950" y="27536775"/>
          <a:ext cx="5657850" cy="10058400"/>
        </a:xfrm>
        <a:prstGeom prst="rect">
          <a:avLst/>
        </a:prstGeom>
      </xdr:spPr>
    </xdr:pic>
  </etc:cellImage>
  <etc:cellImage>
    <xdr:pic>
      <xdr:nvPicPr>
        <xdr:cNvPr id="27" name="ID_9B8FACD9F8854979A63080925C6C01A5" descr="3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2934950" y="13820775"/>
          <a:ext cx="5657850" cy="10058400"/>
        </a:xfrm>
        <a:prstGeom prst="rect">
          <a:avLst/>
        </a:prstGeom>
      </xdr:spPr>
    </xdr:pic>
  </etc:cellImage>
  <etc:cellImage>
    <xdr:pic>
      <xdr:nvPicPr>
        <xdr:cNvPr id="29" name="ID_87F41EA077A54DC8AA78BEE70E7719C3" descr="3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2934950" y="23421975"/>
          <a:ext cx="5657850" cy="10058400"/>
        </a:xfrm>
        <a:prstGeom prst="rect">
          <a:avLst/>
        </a:prstGeom>
      </xdr:spPr>
    </xdr:pic>
  </etc:cellImage>
  <etc:cellImage>
    <xdr:pic>
      <xdr:nvPicPr>
        <xdr:cNvPr id="30" name="ID_34C0643BA79F46ECA8245FF3D4F4ED44" descr="3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3620750" y="23421975"/>
          <a:ext cx="5657850" cy="10058400"/>
        </a:xfrm>
        <a:prstGeom prst="rect">
          <a:avLst/>
        </a:prstGeom>
      </xdr:spPr>
    </xdr:pic>
  </etc:cellImage>
  <etc:cellImage>
    <xdr:pic>
      <xdr:nvPicPr>
        <xdr:cNvPr id="31" name="ID_1FFB6247A8D54996962D8B88AEC0FF30" descr="4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3620750" y="23650575"/>
          <a:ext cx="5657850" cy="10058400"/>
        </a:xfrm>
        <a:prstGeom prst="rect">
          <a:avLst/>
        </a:prstGeom>
      </xdr:spPr>
    </xdr:pic>
  </etc:cellImage>
  <etc:cellImage>
    <xdr:pic>
      <xdr:nvPicPr>
        <xdr:cNvPr id="32" name="ID_CDAA0709F22343EE896298582EBD592C" descr="4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4306550" y="23650575"/>
          <a:ext cx="5657850" cy="10058400"/>
        </a:xfrm>
        <a:prstGeom prst="rect">
          <a:avLst/>
        </a:prstGeom>
      </xdr:spPr>
    </xdr:pic>
  </etc:cellImage>
  <etc:cellImage>
    <xdr:pic>
      <xdr:nvPicPr>
        <xdr:cNvPr id="33" name="ID_A22B37F9C8A04DB48175B6C0A672DF6F" descr="4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4992350" y="23650575"/>
          <a:ext cx="5657850" cy="10058400"/>
        </a:xfrm>
        <a:prstGeom prst="rect">
          <a:avLst/>
        </a:prstGeom>
      </xdr:spPr>
    </xdr:pic>
  </etc:cellImage>
  <etc:cellImage>
    <xdr:pic>
      <xdr:nvPicPr>
        <xdr:cNvPr id="34" name="ID_C002E73126FE4B2BA1F39DC80B980B94" descr="4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2934950" y="10620375"/>
          <a:ext cx="10058400" cy="5657850"/>
        </a:xfrm>
        <a:prstGeom prst="rect">
          <a:avLst/>
        </a:prstGeom>
      </xdr:spPr>
    </xdr:pic>
  </etc:cellImage>
  <etc:cellImage>
    <xdr:pic>
      <xdr:nvPicPr>
        <xdr:cNvPr id="35" name="ID_1F682CA31BB243D3AF982C0C56054971" descr="4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3620750" y="10620375"/>
          <a:ext cx="5657850" cy="10058400"/>
        </a:xfrm>
        <a:prstGeom prst="rect">
          <a:avLst/>
        </a:prstGeom>
      </xdr:spPr>
    </xdr:pic>
  </etc:cellImage>
  <etc:cellImage>
    <xdr:pic>
      <xdr:nvPicPr>
        <xdr:cNvPr id="36" name="ID_FD58A06DE0E843899AC5E76D0763DB73" descr="48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2934950" y="3076575"/>
          <a:ext cx="5657850" cy="10058400"/>
        </a:xfrm>
        <a:prstGeom prst="rect">
          <a:avLst/>
        </a:prstGeom>
      </xdr:spPr>
    </xdr:pic>
  </etc:cellImage>
  <etc:cellImage>
    <xdr:pic>
      <xdr:nvPicPr>
        <xdr:cNvPr id="37" name="ID_3AA369103F9C401B9405781A04506B1C" descr="5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2934950" y="1476375"/>
          <a:ext cx="5657850" cy="10058400"/>
        </a:xfrm>
        <a:prstGeom prst="rect">
          <a:avLst/>
        </a:prstGeom>
      </xdr:spPr>
    </xdr:pic>
  </etc:cellImage>
  <etc:cellImage>
    <xdr:pic>
      <xdr:nvPicPr>
        <xdr:cNvPr id="38" name="ID_11E1301A035A4B34B99117D1BE0FCE18" descr="5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2934950" y="3533775"/>
          <a:ext cx="5657850" cy="10058400"/>
        </a:xfrm>
        <a:prstGeom prst="rect">
          <a:avLst/>
        </a:prstGeom>
      </xdr:spPr>
    </xdr:pic>
  </etc:cellImage>
  <etc:cellImage>
    <xdr:pic>
      <xdr:nvPicPr>
        <xdr:cNvPr id="39" name="ID_253F253AA11D45DA8009CD1804840719" descr="5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2934950" y="3762375"/>
          <a:ext cx="5657850" cy="10058400"/>
        </a:xfrm>
        <a:prstGeom prst="rect">
          <a:avLst/>
        </a:prstGeom>
      </xdr:spPr>
    </xdr:pic>
  </etc:cellImage>
  <etc:cellImage>
    <xdr:pic>
      <xdr:nvPicPr>
        <xdr:cNvPr id="40" name="ID_1C562E01BE6C4E699BFDE2BD984F0FDF" descr="5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620750" y="3533775"/>
          <a:ext cx="5657850" cy="10058400"/>
        </a:xfrm>
        <a:prstGeom prst="rect">
          <a:avLst/>
        </a:prstGeom>
      </xdr:spPr>
    </xdr:pic>
  </etc:cellImage>
  <etc:cellImage>
    <xdr:pic>
      <xdr:nvPicPr>
        <xdr:cNvPr id="41" name="ID_0C30A99E908348849F4F3F83E1C7BE9B" descr="5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2934950" y="10163175"/>
          <a:ext cx="5657850" cy="10058400"/>
        </a:xfrm>
        <a:prstGeom prst="rect">
          <a:avLst/>
        </a:prstGeom>
      </xdr:spPr>
    </xdr:pic>
  </etc:cellImage>
  <etc:cellImage>
    <xdr:pic>
      <xdr:nvPicPr>
        <xdr:cNvPr id="42" name="ID_2253DCDD605546E798EFD5064C1CD326" descr="5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2934950" y="10848975"/>
          <a:ext cx="10058400" cy="5657850"/>
        </a:xfrm>
        <a:prstGeom prst="rect">
          <a:avLst/>
        </a:prstGeom>
      </xdr:spPr>
    </xdr:pic>
  </etc:cellImage>
  <etc:cellImage>
    <xdr:pic>
      <xdr:nvPicPr>
        <xdr:cNvPr id="43" name="ID_99327B7C192646098BD3129183CB27BF" descr="5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2934950" y="11077575"/>
          <a:ext cx="10058400" cy="5657850"/>
        </a:xfrm>
        <a:prstGeom prst="rect">
          <a:avLst/>
        </a:prstGeom>
      </xdr:spPr>
    </xdr:pic>
  </etc:cellImage>
  <etc:cellImage>
    <xdr:pic>
      <xdr:nvPicPr>
        <xdr:cNvPr id="44" name="ID_CA181335C9214DC9A62968831B55600B" descr="5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2934950" y="11534775"/>
          <a:ext cx="10058400" cy="5657850"/>
        </a:xfrm>
        <a:prstGeom prst="rect">
          <a:avLst/>
        </a:prstGeom>
      </xdr:spPr>
    </xdr:pic>
  </etc:cellImage>
  <etc:cellImage>
    <xdr:pic>
      <xdr:nvPicPr>
        <xdr:cNvPr id="45" name="ID_7DF4BA682A63401EA27490FA27C405AD" descr="5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2934950" y="12220575"/>
          <a:ext cx="5657850" cy="10058400"/>
        </a:xfrm>
        <a:prstGeom prst="rect">
          <a:avLst/>
        </a:prstGeom>
      </xdr:spPr>
    </xdr:pic>
  </etc:cellImage>
  <etc:cellImage>
    <xdr:pic>
      <xdr:nvPicPr>
        <xdr:cNvPr id="46" name="ID_51E9A5E61FDD485B97FE0CB5508D847C" descr="5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2934950" y="12449175"/>
          <a:ext cx="5657850" cy="10058400"/>
        </a:xfrm>
        <a:prstGeom prst="rect">
          <a:avLst/>
        </a:prstGeom>
      </xdr:spPr>
    </xdr:pic>
  </etc:cellImage>
  <etc:cellImage>
    <xdr:pic>
      <xdr:nvPicPr>
        <xdr:cNvPr id="47" name="ID_CD284852E68F48DCBF6FEDB50220AC15" descr="359e5aac300bc2d2b06925b6309e51aa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2934950" y="4676775"/>
          <a:ext cx="5657850" cy="10058400"/>
        </a:xfrm>
        <a:prstGeom prst="rect">
          <a:avLst/>
        </a:prstGeom>
      </xdr:spPr>
    </xdr:pic>
  </etc:cellImage>
  <etc:cellImage>
    <xdr:pic>
      <xdr:nvPicPr>
        <xdr:cNvPr id="49" name="ID_DC723E2F6CB9485C9A7433BA34F7E13E" descr="6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2934950" y="6276975"/>
          <a:ext cx="5657850" cy="10058400"/>
        </a:xfrm>
        <a:prstGeom prst="rect">
          <a:avLst/>
        </a:prstGeom>
      </xdr:spPr>
    </xdr:pic>
  </etc:cellImage>
  <etc:cellImage>
    <xdr:pic>
      <xdr:nvPicPr>
        <xdr:cNvPr id="50" name="ID_9B9A9B1D7C8C44ACBC49226FBE9BE109" descr="6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2934950" y="38280975"/>
          <a:ext cx="5657850" cy="10058400"/>
        </a:xfrm>
        <a:prstGeom prst="rect">
          <a:avLst/>
        </a:prstGeom>
      </xdr:spPr>
    </xdr:pic>
  </etc:cellImage>
  <etc:cellImage>
    <xdr:pic>
      <xdr:nvPicPr>
        <xdr:cNvPr id="51" name="ID_26D11A4C885E4CBC8B6B2D6BDF21B51C" descr="67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620750" y="16106775"/>
          <a:ext cx="5657850" cy="10058400"/>
        </a:xfrm>
        <a:prstGeom prst="rect">
          <a:avLst/>
        </a:prstGeom>
      </xdr:spPr>
    </xdr:pic>
  </etc:cellImage>
  <etc:cellImage>
    <xdr:pic>
      <xdr:nvPicPr>
        <xdr:cNvPr id="52" name="ID_4234E9F8DBC14188B52EB5566E915159" descr="68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4306550" y="16106775"/>
          <a:ext cx="5657850" cy="10058400"/>
        </a:xfrm>
        <a:prstGeom prst="rect">
          <a:avLst/>
        </a:prstGeom>
      </xdr:spPr>
    </xdr:pic>
  </etc:cellImage>
  <etc:cellImage>
    <xdr:pic>
      <xdr:nvPicPr>
        <xdr:cNvPr id="53" name="ID_08F99DDA346C4C0D8F813335052C636A" descr="72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2934950" y="15420975"/>
          <a:ext cx="5657850" cy="10058400"/>
        </a:xfrm>
        <a:prstGeom prst="rect">
          <a:avLst/>
        </a:prstGeom>
      </xdr:spPr>
    </xdr:pic>
  </etc:cellImage>
  <etc:cellImage>
    <xdr:pic>
      <xdr:nvPicPr>
        <xdr:cNvPr id="54" name="ID_F7222232B4E244D3AE535C0A30AF4CBB" descr="7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2934950" y="30051375"/>
          <a:ext cx="10058400" cy="5657850"/>
        </a:xfrm>
        <a:prstGeom prst="rect">
          <a:avLst/>
        </a:prstGeom>
      </xdr:spPr>
    </xdr:pic>
  </etc:cellImage>
  <etc:cellImage>
    <xdr:pic>
      <xdr:nvPicPr>
        <xdr:cNvPr id="55" name="ID_6DDE628A1603439F84A5D1E2CA1C64FA" descr="7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620750" y="30051375"/>
          <a:ext cx="10058400" cy="5657850"/>
        </a:xfrm>
        <a:prstGeom prst="rect">
          <a:avLst/>
        </a:prstGeom>
      </xdr:spPr>
    </xdr:pic>
  </etc:cellImage>
  <etc:cellImage>
    <xdr:pic>
      <xdr:nvPicPr>
        <xdr:cNvPr id="56" name="ID_D603801851CF41B59EC1E6C02557DB7C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8105775"/>
          <a:ext cx="5657850" cy="10058400"/>
        </a:xfrm>
        <a:prstGeom prst="rect">
          <a:avLst/>
        </a:prstGeom>
      </xdr:spPr>
    </xdr:pic>
  </etc:cellImage>
  <etc:cellImage>
    <xdr:pic>
      <xdr:nvPicPr>
        <xdr:cNvPr id="57" name="ID_EC9EC110BF4C4B60903D8F125F45EF1A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8334375"/>
          <a:ext cx="5657850" cy="10058400"/>
        </a:xfrm>
        <a:prstGeom prst="rect">
          <a:avLst/>
        </a:prstGeom>
      </xdr:spPr>
    </xdr:pic>
  </etc:cellImage>
  <etc:cellImage>
    <xdr:pic>
      <xdr:nvPicPr>
        <xdr:cNvPr id="58" name="ID_57256DA524C1444C97E154D0F0E22FBE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8791575"/>
          <a:ext cx="5657850" cy="10058400"/>
        </a:xfrm>
        <a:prstGeom prst="rect">
          <a:avLst/>
        </a:prstGeom>
      </xdr:spPr>
    </xdr:pic>
  </etc:cellImage>
  <etc:cellImage>
    <xdr:pic>
      <xdr:nvPicPr>
        <xdr:cNvPr id="59" name="ID_C5931E3950944CB28BBB6AB370D4FABA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9020175"/>
          <a:ext cx="5657850" cy="10058400"/>
        </a:xfrm>
        <a:prstGeom prst="rect">
          <a:avLst/>
        </a:prstGeom>
      </xdr:spPr>
    </xdr:pic>
  </etc:cellImage>
  <etc:cellImage>
    <xdr:pic>
      <xdr:nvPicPr>
        <xdr:cNvPr id="60" name="ID_057B7205E8FD4BE6A82D56D6F97E01E3" descr="8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2934950" y="28679775"/>
          <a:ext cx="10058400" cy="5657850"/>
        </a:xfrm>
        <a:prstGeom prst="rect">
          <a:avLst/>
        </a:prstGeom>
      </xdr:spPr>
    </xdr:pic>
  </etc:cellImage>
  <etc:cellImage>
    <xdr:pic>
      <xdr:nvPicPr>
        <xdr:cNvPr id="61" name="ID_4D106E43B697434DA9CDCAB91B01C553" descr="8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2934950" y="29365575"/>
          <a:ext cx="5657850" cy="10058400"/>
        </a:xfrm>
        <a:prstGeom prst="rect">
          <a:avLst/>
        </a:prstGeom>
      </xdr:spPr>
    </xdr:pic>
  </etc:cellImage>
  <etc:cellImage>
    <xdr:pic>
      <xdr:nvPicPr>
        <xdr:cNvPr id="62" name="ID_676802ABDF1C4358940BD64D949658A8" descr="8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2934950" y="28451175"/>
          <a:ext cx="5657850" cy="10058400"/>
        </a:xfrm>
        <a:prstGeom prst="rect">
          <a:avLst/>
        </a:prstGeom>
      </xdr:spPr>
    </xdr:pic>
  </etc:cellImage>
  <etc:cellImage>
    <xdr:pic>
      <xdr:nvPicPr>
        <xdr:cNvPr id="63" name="ID_1A26131651644620A9E9DDD427EBEAE3" descr="84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3620750" y="28451175"/>
          <a:ext cx="5657850" cy="10058400"/>
        </a:xfrm>
        <a:prstGeom prst="rect">
          <a:avLst/>
        </a:prstGeom>
      </xdr:spPr>
    </xdr:pic>
  </etc:cellImage>
  <etc:cellImage>
    <xdr:pic>
      <xdr:nvPicPr>
        <xdr:cNvPr id="64" name="ID_2884E0BF4E6642988D5253BE4900888D" descr="8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2934950" y="29594175"/>
          <a:ext cx="5657850" cy="10058400"/>
        </a:xfrm>
        <a:prstGeom prst="rect">
          <a:avLst/>
        </a:prstGeom>
      </xdr:spPr>
    </xdr:pic>
  </etc:cellImage>
  <etc:cellImage>
    <xdr:pic>
      <xdr:nvPicPr>
        <xdr:cNvPr id="65" name="ID_6845D61A4FC74581B30A069783F0609F" descr="8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2934950" y="34623375"/>
          <a:ext cx="5657850" cy="10058400"/>
        </a:xfrm>
        <a:prstGeom prst="rect">
          <a:avLst/>
        </a:prstGeom>
      </xdr:spPr>
    </xdr:pic>
  </etc:cellImage>
  <etc:cellImage>
    <xdr:pic>
      <xdr:nvPicPr>
        <xdr:cNvPr id="66" name="ID_C980877BABB64B0F9ACB61BDA219262E" descr="90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2934950" y="35309175"/>
          <a:ext cx="5657850" cy="10058400"/>
        </a:xfrm>
        <a:prstGeom prst="rect">
          <a:avLst/>
        </a:prstGeom>
      </xdr:spPr>
    </xdr:pic>
  </etc:cellImage>
  <etc:cellImage>
    <xdr:pic>
      <xdr:nvPicPr>
        <xdr:cNvPr id="67" name="ID_0A4EE5565BDB4642B4934689A35966AA" descr="92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12934950" y="35766375"/>
          <a:ext cx="5657850" cy="10058400"/>
        </a:xfrm>
        <a:prstGeom prst="rect">
          <a:avLst/>
        </a:prstGeom>
      </xdr:spPr>
    </xdr:pic>
  </etc:cellImage>
  <etc:cellImage>
    <xdr:pic>
      <xdr:nvPicPr>
        <xdr:cNvPr id="68" name="ID_C9E9E86A179E429FA9D5A511170398B7" descr="9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2934950" y="36452175"/>
          <a:ext cx="565785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<sst xmlns="http://schemas.openxmlformats.org/spreadsheetml/2006/main" count="533" uniqueCount="211">
  <si>
    <t>仓储/电商公司：义乌昌仓进出口有限公司保税仓理货报告</t>
  </si>
  <si>
    <t>核注清单号：QD292526I000103705</t>
  </si>
  <si>
    <t>二线</t>
  </si>
  <si>
    <t>商家（账册号）：子鼎</t>
  </si>
  <si>
    <t>预录入号：</t>
  </si>
  <si>
    <t>到货时间：20260924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</si>
  <si>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</si>
  <si>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</si>
  <si>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</si>
  <si>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</si>
  <si>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</si>
  <si>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</si>
  <si>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</si>
  <si>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</si>
  <si>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</si>
  <si>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</si>
  <si>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</si>
  <si>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</si>
  <si>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</si>
  <si>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</si>
  <si>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JOMALONELONDON/祖玛珑英国梨香水30ML</t>
  </si>
  <si>
    <t>英国</t>
  </si>
  <si>
    <t>690251019090</t>
  </si>
  <si>
    <t>瓶</t>
  </si>
  <si>
    <t>E16</t>
  </si>
  <si>
    <t>袋子破损</t>
  </si>
  <si>
    <t>鉴定</t>
  </si>
  <si>
    <t>B16</t>
  </si>
  <si>
    <t>C16</t>
  </si>
  <si>
    <t>无批次</t>
  </si>
  <si>
    <t>祖玛珑蓝风铃香水30ML带蝴蝶结</t>
  </si>
  <si>
    <t>690251021741</t>
  </si>
  <si>
    <t>A36</t>
  </si>
  <si>
    <t>JOMALONE祖玛珑橙花香水30ML带蝴蝶结</t>
  </si>
  <si>
    <t>690251006564</t>
  </si>
  <si>
    <t>A16</t>
  </si>
  <si>
    <t>JOMALONELONDON祖玛珑黑莓与月桂叶香水带蝴蝶结30ML</t>
  </si>
  <si>
    <t>690251026098</t>
  </si>
  <si>
    <t>AA5</t>
  </si>
  <si>
    <t>JOMALONELONDON祖玛珑银桦与薰衣草香水EDC30ML</t>
  </si>
  <si>
    <t>690251118595</t>
  </si>
  <si>
    <t>AB5</t>
  </si>
  <si>
    <t>JOMALONELONDON祖玛珑红玫瑰香水EDC30ML</t>
  </si>
  <si>
    <t>690251002245</t>
  </si>
  <si>
    <t>B55</t>
  </si>
  <si>
    <t>JOMALONELONDON/祖玛珑杏桃花与蜂蜜香水30ML带丝带</t>
  </si>
  <si>
    <t>690251009008</t>
  </si>
  <si>
    <t>JOMALONELONDON祖玛珑黑莓与月桂叶香水100ML</t>
  </si>
  <si>
    <t>690251026104</t>
  </si>
  <si>
    <t>A25</t>
  </si>
  <si>
    <t>B25</t>
  </si>
  <si>
    <t>JOMALONELONDON祖玛珑英国橡木与榛果香水EDC100ML</t>
  </si>
  <si>
    <t>690251057016</t>
  </si>
  <si>
    <t>A26</t>
  </si>
  <si>
    <t>潮湿发霉</t>
  </si>
  <si>
    <t>A56</t>
  </si>
  <si>
    <t>JOMALONELONDON祖玛珑黑石榴香水EDC100ML</t>
  </si>
  <si>
    <t>690251009459</t>
  </si>
  <si>
    <t>AB4</t>
  </si>
  <si>
    <t>JOMALONELONDON祖玛珑蓝风铃香水EDC100ML</t>
  </si>
  <si>
    <t>690251021734</t>
  </si>
  <si>
    <t>B26</t>
  </si>
  <si>
    <t>盖子掉落</t>
  </si>
  <si>
    <t>B46</t>
  </si>
  <si>
    <t>变形</t>
  </si>
  <si>
    <t>JOMALONELONDON祖玛珑英国橡木与榛果香水EDC30ML</t>
  </si>
  <si>
    <t>690251057009</t>
  </si>
  <si>
    <t>A95</t>
  </si>
  <si>
    <t>CHLOE蔻依木兰诗语香水EDP10ML</t>
  </si>
  <si>
    <t>西班牙</t>
  </si>
  <si>
    <t>3616305268563</t>
  </si>
  <si>
    <t>6030</t>
  </si>
  <si>
    <t>CHLOE蔻依烟雨茉莉香水EDP10ML</t>
  </si>
  <si>
    <t>3616305268556</t>
  </si>
  <si>
    <t>5210</t>
  </si>
  <si>
    <t>CHLOE蔻依北国雪松香水EDP10ML</t>
  </si>
  <si>
    <t>3616305268549</t>
  </si>
  <si>
    <t>5353</t>
  </si>
  <si>
    <t>6089</t>
  </si>
  <si>
    <t>YSL圣罗兰自由之水香水EDT50ML</t>
  </si>
  <si>
    <t>法国</t>
  </si>
  <si>
    <t>3614273321792</t>
  </si>
  <si>
    <t>38A1005</t>
  </si>
  <si>
    <t>漏液</t>
  </si>
  <si>
    <t>38A202T</t>
  </si>
  <si>
    <t>无外膜</t>
  </si>
  <si>
    <t>HERMES爱马仕大地男士香水50ML</t>
  </si>
  <si>
    <t>两件套：3346130010647</t>
  </si>
  <si>
    <t>3346130009610</t>
  </si>
  <si>
    <t>38688</t>
  </si>
  <si>
    <t>磨损</t>
  </si>
  <si>
    <t>HERMES爱马仕大地男士淡香水EDT50ML</t>
  </si>
  <si>
    <t>3346130009610A</t>
  </si>
  <si>
    <t>圣罗兰自由之水香水</t>
  </si>
  <si>
    <t>3614272648418</t>
  </si>
  <si>
    <t>38A5006</t>
  </si>
  <si>
    <t>38A201A</t>
  </si>
  <si>
    <t>38A2006</t>
  </si>
  <si>
    <t>38A3016</t>
  </si>
  <si>
    <t>38ZD01C</t>
  </si>
  <si>
    <t>38ZD009</t>
  </si>
  <si>
    <t>BURBERRY博柏利伦敦男士香水EDT50ML</t>
  </si>
  <si>
    <t>3614226904997</t>
  </si>
  <si>
    <t>6091</t>
  </si>
  <si>
    <t>BURBERRY博柏利新伦敦男士香水EDT100ML</t>
  </si>
  <si>
    <t>3614226905215</t>
  </si>
  <si>
    <t>6097</t>
  </si>
  <si>
    <t>DAVIDOFF大卫杜夫冷水女士香水EDT100ML</t>
  </si>
  <si>
    <t>3414202011752</t>
  </si>
  <si>
    <t>CALVINKLEIN凯文克莱自由飞扬男士香水EDT50ML</t>
  </si>
  <si>
    <t>3616302015559</t>
  </si>
  <si>
    <t>6049</t>
  </si>
  <si>
    <t>CALVINKLEIN卡尔文克雷恩永恒男士香水EDT200ML</t>
  </si>
  <si>
    <t>3607341471727</t>
  </si>
  <si>
    <t>6050</t>
  </si>
  <si>
    <t>CALVINKLEIN凯文克莱永恒男士香水EDT100ML</t>
  </si>
  <si>
    <t>088300605514</t>
  </si>
  <si>
    <t>6086</t>
  </si>
  <si>
    <t>BVLGARI宝格丽白晶香水EDT100ML</t>
  </si>
  <si>
    <t>意大利</t>
  </si>
  <si>
    <r>
      <rPr>
        <sz val="11"/>
        <rFont val="宋体"/>
        <charset val="134"/>
      </rPr>
      <t>783320420566,</t>
    </r>
    <r>
      <rPr>
        <strike/>
        <sz val="12"/>
        <color theme="1"/>
        <rFont val="宋体"/>
        <charset val="134"/>
        <scheme val="minor"/>
      </rPr>
      <t>783320425479</t>
    </r>
  </si>
  <si>
    <t>10S20D1</t>
  </si>
  <si>
    <t>00S26D2</t>
  </si>
  <si>
    <t>CALVINKLEIN凯文克莱自由飞扬男士香水EDT100ML</t>
  </si>
  <si>
    <t>3616302015580</t>
  </si>
  <si>
    <t>6023</t>
  </si>
  <si>
    <t>COACH蔻驰花馥蕊香女士香水EDP50ML</t>
  </si>
  <si>
    <t>3386460095358</t>
  </si>
  <si>
    <t>AFR36R219</t>
  </si>
  <si>
    <t>AFR46R281A</t>
  </si>
  <si>
    <t>COACH蔻驰纽约男士香水EDT100ML</t>
  </si>
  <si>
    <t>3386460086363</t>
  </si>
  <si>
    <t>CFS21S098</t>
  </si>
  <si>
    <t>CFS21S083B</t>
  </si>
  <si>
    <t>COACH蔻驰花馥蕊香女士香水EDP30ML</t>
  </si>
  <si>
    <t>3386460095365</t>
  </si>
  <si>
    <t>AFS18S070B</t>
  </si>
  <si>
    <t>COACH蔻驰同名男士香水EDT40ML</t>
  </si>
  <si>
    <t>3386460086349</t>
  </si>
  <si>
    <t>CFS17S058A</t>
  </si>
  <si>
    <t>COACH蔻驰同名女士香水EDT50ML</t>
  </si>
  <si>
    <t>3386460079143</t>
  </si>
  <si>
    <t>AFR27R100</t>
  </si>
  <si>
    <t>LARTISANPARFUMEUR阿蒂仙之香狂恋苦艾香水EDP100ML</t>
  </si>
  <si>
    <t>3660463007618</t>
  </si>
  <si>
    <t>601912</t>
  </si>
  <si>
    <t>LARTISANPARFUMEUR阿蒂仙之香冥府之路香水EDT100ML</t>
  </si>
  <si>
    <t>3660463007519</t>
  </si>
  <si>
    <t>533712</t>
  </si>
  <si>
    <t>607011</t>
  </si>
  <si>
    <t>批次模糊</t>
  </si>
  <si>
    <t>LARTISANPARFUMEUR阿蒂仙之香玫瑰追忆香水EDP100ML</t>
  </si>
  <si>
    <t>3660463013664</t>
  </si>
  <si>
    <t>600711</t>
  </si>
  <si>
    <t>LANCOME兰蔻珍爱午夜玫瑰香水EDP50ML</t>
  </si>
  <si>
    <t>3605532423203</t>
  </si>
  <si>
    <t>38A11AT</t>
  </si>
  <si>
    <t>阿玛尼玉龙茶香香水100ML</t>
  </si>
  <si>
    <t>3614272650954</t>
  </si>
  <si>
    <t>22A61VJ</t>
  </si>
  <si>
    <t>22A51VN</t>
  </si>
  <si>
    <t>YSL圣罗兰自由之水浓香香水EDP90ML</t>
  </si>
  <si>
    <t>3614272648425</t>
  </si>
  <si>
    <t>38A501J</t>
  </si>
  <si>
    <t>GIORGIOARMANI阿玛尼MYWAY自我无界香水EDP50ML</t>
  </si>
  <si>
    <t>3614272907676</t>
  </si>
  <si>
    <t>38A42YP</t>
  </si>
  <si>
    <t>GIORGIOARMAN阿玛尼MYWAY自我无界香水EDP90ML</t>
  </si>
  <si>
    <t>3614272907690</t>
  </si>
  <si>
    <t>38A31YA</t>
  </si>
  <si>
    <t>有中文标</t>
  </si>
  <si>
    <t>MAISONMARGIELA梅森马吉拉航行物语香水EDT30ML</t>
  </si>
  <si>
    <t>3614273185851</t>
  </si>
  <si>
    <t>22A4018</t>
  </si>
  <si>
    <t>膜开胶</t>
  </si>
  <si>
    <t>22A201B</t>
  </si>
  <si>
    <t>BVLGARI宝格丽大吉岭茶香水EDP100ML</t>
  </si>
  <si>
    <t>783320421297</t>
  </si>
  <si>
    <t>21S14DA2</t>
  </si>
  <si>
    <t>批次重叠</t>
  </si>
  <si>
    <t>GIORGIOARMANI阿玛尼MYWAY自我无界香水EDP30ML</t>
  </si>
  <si>
    <t>3614272907652</t>
  </si>
  <si>
    <t>38Z801L</t>
  </si>
  <si>
    <t>无外模</t>
  </si>
  <si>
    <t>38ZD01J</t>
  </si>
  <si>
    <t>脏污</t>
  </si>
  <si>
    <t>CHLOE蔻依恋旅小猪包香水EDP75ML</t>
  </si>
  <si>
    <t>3614223113347</t>
  </si>
  <si>
    <t>5162</t>
  </si>
  <si>
    <t>膜破</t>
  </si>
  <si>
    <t>5057</t>
  </si>
  <si>
    <t>5247</t>
  </si>
  <si>
    <t>VERSACE范思哲粉耀晶钻香水EDT30ML</t>
  </si>
  <si>
    <t>8011003993802</t>
  </si>
  <si>
    <t>133G10D</t>
  </si>
  <si>
    <t>134G10D</t>
  </si>
  <si>
    <t>192F15D</t>
  </si>
  <si>
    <t>098G06D</t>
  </si>
  <si>
    <t>CHLOE蔻依恋旅小猪包香水EDP50ML</t>
  </si>
  <si>
    <t>3614223111565</t>
  </si>
  <si>
    <t>5265</t>
  </si>
  <si>
    <t>GUCCI古驰花悦女士香水EDT50ML</t>
  </si>
  <si>
    <t>3616302514281</t>
  </si>
  <si>
    <t>6071</t>
  </si>
  <si>
    <t>合计</t>
  </si>
  <si>
    <t>差异合计：</t>
  </si>
  <si>
    <t>备注：</t>
  </si>
  <si>
    <t>数据单位：以向海关申报单位为准。</t>
  </si>
  <si>
    <t>开始理货时间：20260926结束理货时间：20260928</t>
  </si>
  <si>
    <t>理货地址：</t>
  </si>
  <si>
    <t>本报告以打印版本为准，手写（或涂改）无效。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</si>
</sst>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3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Arial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strike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176" fontId="8" fillId="0" borderId="0"/>
    <xf numFmtId="177" fontId="28" fillId="0" borderId="0"/>
    <xf numFmtId="0" fontId="8" fillId="0" borderId="0"/>
    <xf numFmtId="0" fontId="28" fillId="0" borderId="0"/>
    <xf numFmtId="0" fontId="29" fillId="0" borderId="0"/>
    <xf numFmtId="0" fontId="30" fillId="0" borderId="0">
      <alignment vertical="center"/>
    </xf>
    <xf numFmtId="0" fontId="31" fillId="0" borderId="0"/>
    <xf numFmtId="178" fontId="8" fillId="0" borderId="0"/>
    <xf numFmtId="179" fontId="8" fillId="0" borderId="0"/>
    <xf numFmtId="179" fontId="32" fillId="0" borderId="0">
      <alignment vertical="center"/>
    </xf>
    <xf numFmtId="179" fontId="33" fillId="0" borderId="0" applyNumberFormat="0" applyFill="0" applyBorder="0" applyProtection="0"/>
    <xf numFmtId="180" fontId="28" fillId="0" borderId="0">
      <alignment vertical="center"/>
    </xf>
    <xf numFmtId="0" fontId="28" fillId="0" borderId="0" applyNumberFormat="0" applyFont="0" applyFill="0" applyBorder="0" applyAlignment="0" applyProtection="0"/>
    <xf numFmtId="1" fontId="29" fillId="0" borderId="0">
      <protection locked="0"/>
    </xf>
  </cellStyleXfs>
  <cellXfs count="26">
    <xf numFmtId="0" fontId="0" fillId="0" borderId="0" xfId="0" applyAlignment="1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81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12" xfId="50"/>
    <cellStyle name="普通 4" xfId="51"/>
    <cellStyle name="Standard" xfId="52"/>
    <cellStyle name="常规 31" xfId="53"/>
    <cellStyle name="常规 2 2 2" xfId="54"/>
    <cellStyle name="標準 10" xfId="55"/>
    <cellStyle name="常规 32" xfId="56"/>
    <cellStyle name="常规 33" xfId="57"/>
    <cellStyle name="常规 35 2 3 2 2 2 2 2 2 3 2 2" xfId="58"/>
    <cellStyle name="常规 36" xfId="59"/>
    <cellStyle name="常规 9 3" xfId="60"/>
    <cellStyle name="표준 2" xfId="61"/>
    <cellStyle name="常规 30" xfId="62"/>
    <cellStyle name="Normal 2 6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1.jpeg"/><Relationship Id="rId8" Type="http://schemas.openxmlformats.org/officeDocument/2006/relationships/image" Target="media/image10.jpeg"/><Relationship Id="rId7" Type="http://schemas.openxmlformats.org/officeDocument/2006/relationships/image" Target="media/image9.jpeg"/><Relationship Id="rId6" Type="http://schemas.openxmlformats.org/officeDocument/2006/relationships/image" Target="media/image8.jpeg"/><Relationship Id="rId55" Type="http://schemas.openxmlformats.org/officeDocument/2006/relationships/image" Target="media/image57.jpeg"/><Relationship Id="rId54" Type="http://schemas.openxmlformats.org/officeDocument/2006/relationships/image" Target="media/image56.jpeg"/><Relationship Id="rId53" Type="http://schemas.openxmlformats.org/officeDocument/2006/relationships/image" Target="media/image55.jpeg"/><Relationship Id="rId52" Type="http://schemas.openxmlformats.org/officeDocument/2006/relationships/image" Target="media/image54.jpeg"/><Relationship Id="rId51" Type="http://schemas.openxmlformats.org/officeDocument/2006/relationships/image" Target="media/image53.jpeg"/><Relationship Id="rId50" Type="http://schemas.openxmlformats.org/officeDocument/2006/relationships/image" Target="media/image52.jpeg"/><Relationship Id="rId5" Type="http://schemas.openxmlformats.org/officeDocument/2006/relationships/image" Target="media/image7.jpeg"/><Relationship Id="rId49" Type="http://schemas.openxmlformats.org/officeDocument/2006/relationships/image" Target="media/image51.jpeg"/><Relationship Id="rId48" Type="http://schemas.openxmlformats.org/officeDocument/2006/relationships/image" Target="media/image50.jpeg"/><Relationship Id="rId47" Type="http://schemas.openxmlformats.org/officeDocument/2006/relationships/image" Target="media/image49.jpeg"/><Relationship Id="rId46" Type="http://schemas.openxmlformats.org/officeDocument/2006/relationships/image" Target="media/image48.jpeg"/><Relationship Id="rId45" Type="http://schemas.openxmlformats.org/officeDocument/2006/relationships/image" Target="media/image47.jpeg"/><Relationship Id="rId44" Type="http://schemas.openxmlformats.org/officeDocument/2006/relationships/image" Target="media/image46.jpeg"/><Relationship Id="rId43" Type="http://schemas.openxmlformats.org/officeDocument/2006/relationships/image" Target="media/image45.jpeg"/><Relationship Id="rId42" Type="http://schemas.openxmlformats.org/officeDocument/2006/relationships/image" Target="media/image44.jpeg"/><Relationship Id="rId41" Type="http://schemas.openxmlformats.org/officeDocument/2006/relationships/image" Target="media/image43.jpeg"/><Relationship Id="rId40" Type="http://schemas.openxmlformats.org/officeDocument/2006/relationships/image" Target="media/image42.jpeg"/><Relationship Id="rId4" Type="http://schemas.openxmlformats.org/officeDocument/2006/relationships/image" Target="media/image6.jpeg"/><Relationship Id="rId39" Type="http://schemas.openxmlformats.org/officeDocument/2006/relationships/image" Target="media/image41.jpeg"/><Relationship Id="rId38" Type="http://schemas.openxmlformats.org/officeDocument/2006/relationships/image" Target="media/image40.jpeg"/><Relationship Id="rId37" Type="http://schemas.openxmlformats.org/officeDocument/2006/relationships/image" Target="media/image39.jpeg"/><Relationship Id="rId36" Type="http://schemas.openxmlformats.org/officeDocument/2006/relationships/image" Target="media/image38.jpeg"/><Relationship Id="rId35" Type="http://schemas.openxmlformats.org/officeDocument/2006/relationships/image" Target="media/image37.jpeg"/><Relationship Id="rId34" Type="http://schemas.openxmlformats.org/officeDocument/2006/relationships/image" Target="media/image36.jpeg"/><Relationship Id="rId33" Type="http://schemas.openxmlformats.org/officeDocument/2006/relationships/image" Target="media/image35.jpeg"/><Relationship Id="rId32" Type="http://schemas.openxmlformats.org/officeDocument/2006/relationships/image" Target="media/image34.jpeg"/><Relationship Id="rId31" Type="http://schemas.openxmlformats.org/officeDocument/2006/relationships/image" Target="media/image33.jpeg"/><Relationship Id="rId30" Type="http://schemas.openxmlformats.org/officeDocument/2006/relationships/image" Target="media/image32.jpeg"/><Relationship Id="rId3" Type="http://schemas.openxmlformats.org/officeDocument/2006/relationships/image" Target="media/image5.jpeg"/><Relationship Id="rId29" Type="http://schemas.openxmlformats.org/officeDocument/2006/relationships/image" Target="media/image31.jpeg"/><Relationship Id="rId28" Type="http://schemas.openxmlformats.org/officeDocument/2006/relationships/image" Target="media/image30.jpeg"/><Relationship Id="rId27" Type="http://schemas.openxmlformats.org/officeDocument/2006/relationships/image" Target="media/image29.jpeg"/><Relationship Id="rId26" Type="http://schemas.openxmlformats.org/officeDocument/2006/relationships/image" Target="media/image28.jpeg"/><Relationship Id="rId25" Type="http://schemas.openxmlformats.org/officeDocument/2006/relationships/image" Target="media/image27.jpeg"/><Relationship Id="rId24" Type="http://schemas.openxmlformats.org/officeDocument/2006/relationships/image" Target="media/image26.jpeg"/><Relationship Id="rId23" Type="http://schemas.openxmlformats.org/officeDocument/2006/relationships/image" Target="media/image25.jpeg"/><Relationship Id="rId22" Type="http://schemas.openxmlformats.org/officeDocument/2006/relationships/image" Target="media/image24.jpeg"/><Relationship Id="rId21" Type="http://schemas.openxmlformats.org/officeDocument/2006/relationships/image" Target="media/image23.jpeg"/><Relationship Id="rId20" Type="http://schemas.openxmlformats.org/officeDocument/2006/relationships/image" Target="media/image22.jpeg"/><Relationship Id="rId2" Type="http://schemas.openxmlformats.org/officeDocument/2006/relationships/image" Target="media/image4.jpeg"/><Relationship Id="rId19" Type="http://schemas.openxmlformats.org/officeDocument/2006/relationships/image" Target="media/image21.jpeg"/><Relationship Id="rId18" Type="http://schemas.openxmlformats.org/officeDocument/2006/relationships/image" Target="media/image20.jpeg"/><Relationship Id="rId17" Type="http://schemas.openxmlformats.org/officeDocument/2006/relationships/image" Target="media/image19.jpeg"/><Relationship Id="rId16" Type="http://schemas.openxmlformats.org/officeDocument/2006/relationships/image" Target="media/image18.jpeg"/><Relationship Id="rId15" Type="http://schemas.openxmlformats.org/officeDocument/2006/relationships/image" Target="media/image17.jpeg"/><Relationship Id="rId14" Type="http://schemas.openxmlformats.org/officeDocument/2006/relationships/image" Target="media/image16.jpeg"/><Relationship Id="rId13" Type="http://schemas.openxmlformats.org/officeDocument/2006/relationships/image" Target="media/image15.jpeg"/><Relationship Id="rId12" Type="http://schemas.openxmlformats.org/officeDocument/2006/relationships/image" Target="media/image14.jpeg"/><Relationship Id="rId11" Type="http://schemas.openxmlformats.org/officeDocument/2006/relationships/image" Target="media/image13.jpeg"/><Relationship Id="rId10" Type="http://schemas.openxmlformats.org/officeDocument/2006/relationships/image" Target="media/image12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178</xdr:row>
      <xdr:rowOff>0</xdr:rowOff>
    </xdr:from>
    <xdr:to>
      <xdr:col>3</xdr:col>
      <xdr:colOff>13335</xdr:colOff>
      <xdr:row>178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3850" y="407860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13335</xdr:colOff>
      <xdr:row>178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3850" y="407860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15240</xdr:colOff>
      <xdr:row>178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33850" y="407860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15240</xdr:colOff>
      <xdr:row>178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33850" y="407860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4"/>
  <sheetViews>
    <sheetView tabSelected="1" topLeftCell="A157" workbookViewId="0">
      <selection activeCell="G179" sqref="G179:H180"/>
    </sheetView>
  </sheetViews>
  <sheetFormatPr defaultColWidth="9" defaultRowHeight="18" customHeight="1"/>
  <cols>
    <col min="1" max="1" width="8.875" style="1" customWidth="1"/>
    <col min="2" max="2" width="36" style="1" customWidth="1"/>
    <col min="3" max="3" width="9.375" style="3" customWidth="1"/>
    <col min="4" max="4" width="21.625" style="3" customWidth="1"/>
    <col min="5" max="5" width="7.25" style="1" customWidth="1"/>
    <col min="6" max="6" width="5.125" style="1" customWidth="1"/>
    <col min="7" max="8" width="7.375" style="1" customWidth="1"/>
    <col min="9" max="9" width="11.5" style="1" customWidth="1"/>
    <col min="10" max="10" width="7.375" style="1" customWidth="1"/>
    <col min="11" max="12" width="14.875" style="4" customWidth="1"/>
    <col min="13" max="16384" width="9" style="1"/>
  </cols>
  <sheetData>
    <row r="1" s="1" customFormat="1" ht="25.5" spans="1:16">
      <c r="A1" s="5" t="s">
        <v>0</v>
      </c>
      <c r="B1" s="6"/>
      <c r="C1" s="7"/>
      <c r="D1" s="7"/>
      <c r="E1" s="6"/>
      <c r="F1" s="6"/>
      <c r="G1" s="6"/>
      <c r="H1" s="6"/>
      <c r="I1" s="6"/>
      <c r="J1" s="6"/>
      <c r="K1" s="8"/>
      <c r="L1" s="8"/>
    </row>
    <row r="2" customHeight="1" spans="1:16">
      <c r="A2" s="9" t="s">
        <v>1</v>
      </c>
      <c r="B2" s="9"/>
      <c r="C2" s="10" t="s">
        <v>2</v>
      </c>
      <c r="D2" s="10"/>
      <c r="E2" s="9"/>
      <c r="F2" s="9"/>
      <c r="G2" s="9" t="s">
        <v>3</v>
      </c>
      <c r="H2" s="9"/>
      <c r="I2" s="9"/>
      <c r="J2" s="9"/>
      <c r="K2" s="11" t="s">
        <v>4</v>
      </c>
      <c r="L2" s="11"/>
    </row>
    <row r="3" customHeight="1" spans="1:16">
      <c r="A3" s="9"/>
      <c r="B3" s="9"/>
      <c r="C3" s="10"/>
      <c r="D3" s="10"/>
      <c r="E3" s="9"/>
      <c r="F3" s="9"/>
      <c r="G3" s="9"/>
      <c r="H3" s="9"/>
      <c r="I3" s="9"/>
      <c r="J3" s="9"/>
      <c r="K3" s="12" t="s">
        <v>5</v>
      </c>
      <c r="L3" s="11"/>
    </row>
    <row r="4" s="1" customFormat="1" customHeight="1" spans="1:16">
      <c r="A4" s="9" t="s">
        <v>6</v>
      </c>
      <c r="B4" s="9" t="s">
        <v>7</v>
      </c>
      <c r="C4" s="10" t="s">
        <v>8</v>
      </c>
      <c r="D4" s="10" t="s">
        <v>9</v>
      </c>
      <c r="E4" s="13" t="s">
        <v>10</v>
      </c>
      <c r="F4" s="14" t="s">
        <v>11</v>
      </c>
      <c r="G4" s="9" t="s">
        <v>12</v>
      </c>
      <c r="H4" s="9"/>
      <c r="I4" s="9" t="s">
        <v>13</v>
      </c>
      <c r="J4" s="9"/>
      <c r="K4" s="11" t="s">
        <v>14</v>
      </c>
      <c r="L4" s="11" t="s">
        <v>15</v>
      </c>
    </row>
    <row r="5" s="1" customFormat="1" customHeight="1" spans="1:16">
      <c r="A5" s="9"/>
      <c r="B5" s="9"/>
      <c r="C5" s="10"/>
      <c r="D5" s="10"/>
      <c r="E5" s="13"/>
      <c r="F5" s="14"/>
      <c r="G5" s="9" t="s">
        <v>16</v>
      </c>
      <c r="H5" s="9" t="s">
        <v>17</v>
      </c>
      <c r="I5" s="9" t="s">
        <v>18</v>
      </c>
      <c r="J5" s="9" t="s">
        <v>19</v>
      </c>
      <c r="K5" s="11"/>
      <c r="L5" s="11"/>
    </row>
    <row r="6" s="1" customFormat="1" customHeight="1" spans="1:16">
      <c r="A6" s="15">
        <v>1</v>
      </c>
      <c r="B6" s="26" t="s">
        <v>20</v>
      </c>
      <c r="C6" s="26" t="s">
        <v>21</v>
      </c>
      <c r="D6" s="26" t="s">
        <v>22</v>
      </c>
      <c r="E6" s="15">
        <v>1500</v>
      </c>
      <c r="F6" s="26" t="s">
        <v>23</v>
      </c>
      <c r="G6" s="16">
        <v>1073</v>
      </c>
      <c r="H6" s="16"/>
      <c r="I6" s="16"/>
      <c r="J6" s="9"/>
      <c r="K6" s="11" t="inlineStr">
        <is>
          <t>2029-01-01</t>
        </is>
      </c>
      <c r="L6" s="11" t="s">
        <v>24</v>
      </c>
    </row>
    <row r="7" s="2" customFormat="1" customHeight="1" spans="1:16">
      <c r="A7" s="17"/>
      <c r="B7" s="17"/>
      <c r="C7" s="17"/>
      <c r="D7" s="17"/>
      <c r="E7" s="17"/>
      <c r="F7" s="17"/>
      <c r="G7" s="18"/>
      <c r="H7" s="18">
        <v>5</v>
      </c>
      <c r="I7" s="16"/>
      <c r="J7" s="9"/>
      <c r="K7" s="11" t="inlineStr">
        <is>
          <t>2029-01-01</t>
        </is>
      </c>
      <c r="L7" s="11" t="s">
        <v>24</v>
      </c>
      <c r="N7" s="2" t="s">
        <v>25</v>
      </c>
      <c r="O7" s="2" t="str">
        <f t="shared" ref="O7:O11" si="0">_xlfn.DISPIMG("ID_3AA369103F9C401B9405781A04506B1C",1)</f>
        <v>=DISPIMG("ID_3AA369103F9C401B9405781A04506B1C",1)</v>
      </c>
    </row>
    <row r="8" s="2" customFormat="1" customHeight="1" spans="1:16">
      <c r="A8" s="17"/>
      <c r="B8" s="17"/>
      <c r="C8" s="17"/>
      <c r="D8" s="17"/>
      <c r="E8" s="17"/>
      <c r="F8" s="17"/>
      <c r="G8" s="18"/>
      <c r="H8" s="18">
        <v>1</v>
      </c>
      <c r="I8" s="16"/>
      <c r="J8" s="9"/>
      <c r="K8" s="11" t="inlineStr">
        <is>
          <t>2029-01-01</t>
        </is>
      </c>
      <c r="L8" s="11" t="s">
        <v>24</v>
      </c>
      <c r="M8" s="2" t="s">
        <v>26</v>
      </c>
      <c r="N8" s="2" t="s">
        <v>25</v>
      </c>
      <c r="O8" s="2" t="str">
        <f t="shared" si="0"/>
        <v>=DISPIMG("ID_3AA369103F9C401B9405781A04506B1C",1)</v>
      </c>
    </row>
    <row r="9" s="2" customFormat="1" customHeight="1" spans="1:16">
      <c r="A9" s="17"/>
      <c r="B9" s="17"/>
      <c r="C9" s="17"/>
      <c r="D9" s="17"/>
      <c r="E9" s="17"/>
      <c r="F9" s="17"/>
      <c r="G9" s="18">
        <v>371</v>
      </c>
      <c r="H9" s="18"/>
      <c r="I9" s="16"/>
      <c r="J9" s="9"/>
      <c r="K9" s="11" t="inlineStr">
        <is>
          <t>2029-01-01</t>
        </is>
      </c>
      <c r="L9" s="11" t="s">
        <v>27</v>
      </c>
    </row>
    <row r="10" s="2" customFormat="1" customHeight="1" spans="1:16">
      <c r="A10" s="17"/>
      <c r="B10" s="17"/>
      <c r="C10" s="17"/>
      <c r="D10" s="17"/>
      <c r="E10" s="17"/>
      <c r="F10" s="17"/>
      <c r="G10" s="18"/>
      <c r="H10" s="18">
        <v>2</v>
      </c>
      <c r="I10" s="16"/>
      <c r="J10" s="9"/>
      <c r="K10" s="11" t="inlineStr">
        <is>
          <t>2029-01-01</t>
        </is>
      </c>
      <c r="L10" s="11" t="s">
        <v>27</v>
      </c>
      <c r="N10" s="2" t="s">
        <v>25</v>
      </c>
      <c r="O10" s="2" t="str">
        <f t="shared" si="0"/>
        <v>=DISPIMG("ID_3AA369103F9C401B9405781A04506B1C",1)</v>
      </c>
    </row>
    <row r="11" s="2" customFormat="1" customHeight="1" spans="1:16">
      <c r="A11" s="17"/>
      <c r="B11" s="17"/>
      <c r="C11" s="17"/>
      <c r="D11" s="17"/>
      <c r="E11" s="17"/>
      <c r="F11" s="17"/>
      <c r="G11" s="18"/>
      <c r="H11" s="18">
        <v>1</v>
      </c>
      <c r="I11" s="16"/>
      <c r="J11" s="9"/>
      <c r="K11" s="11" t="inlineStr">
        <is>
          <t>2029-01-01</t>
        </is>
      </c>
      <c r="L11" s="11" t="s">
        <v>27</v>
      </c>
      <c r="M11" s="2" t="s">
        <v>26</v>
      </c>
      <c r="N11" s="2" t="s">
        <v>25</v>
      </c>
      <c r="O11" s="2" t="str">
        <f t="shared" si="0"/>
        <v>=DISPIMG("ID_3AA369103F9C401B9405781A04506B1C",1)</v>
      </c>
    </row>
    <row r="12" s="2" customFormat="1" customHeight="1" spans="1:16">
      <c r="A12" s="17"/>
      <c r="B12" s="17"/>
      <c r="C12" s="17"/>
      <c r="D12" s="17"/>
      <c r="E12" s="17"/>
      <c r="F12" s="17"/>
      <c r="G12" s="18">
        <v>44</v>
      </c>
      <c r="H12" s="18"/>
      <c r="I12" s="16"/>
      <c r="J12" s="9"/>
      <c r="K12" s="11" t="inlineStr">
        <is>
          <t>2029-01-01</t>
        </is>
      </c>
      <c r="L12" s="11" t="s">
        <v>28</v>
      </c>
    </row>
    <row r="13" s="2" customFormat="1" customHeight="1" spans="1:16">
      <c r="A13" s="17"/>
      <c r="B13" s="17"/>
      <c r="C13" s="17"/>
      <c r="D13" s="17"/>
      <c r="E13" s="17"/>
      <c r="F13" s="17"/>
      <c r="G13" s="18"/>
      <c r="H13" s="18">
        <v>1</v>
      </c>
      <c r="I13" s="16"/>
      <c r="J13" s="9"/>
      <c r="K13" s="11" t="inlineStr">
        <is>
          <t>2029-01-01</t>
        </is>
      </c>
      <c r="L13" s="11" t="s">
        <v>28</v>
      </c>
      <c r="M13" s="2" t="s">
        <v>26</v>
      </c>
      <c r="N13" s="2" t="s">
        <v>25</v>
      </c>
      <c r="O13" s="2" t="str">
        <f>_xlfn.DISPIMG("ID_3AA369103F9C401B9405781A04506B1C",1)</f>
        <v>=DISPIMG("ID_3AA369103F9C401B9405781A04506B1C",1)</v>
      </c>
    </row>
    <row r="14" s="2" customFormat="1" customHeight="1" spans="1:16">
      <c r="A14" s="19"/>
      <c r="B14" s="19"/>
      <c r="C14" s="19"/>
      <c r="D14" s="19"/>
      <c r="E14" s="19"/>
      <c r="F14" s="19"/>
      <c r="G14" s="18"/>
      <c r="H14" s="18">
        <v>2</v>
      </c>
      <c r="I14" s="16"/>
      <c r="J14" s="9"/>
      <c r="K14" s="11"/>
      <c r="L14" s="11"/>
      <c r="N14" s="2" t="s">
        <v>29</v>
      </c>
      <c r="O14" s="2" t="str">
        <f>_xlfn.DISPIMG("ID_FD58A06DE0E843899AC5E76D0763DB73",1)</f>
        <v>=DISPIMG("ID_FD58A06DE0E843899AC5E76D0763DB73",1)</v>
      </c>
    </row>
    <row r="15" s="2" customFormat="1" customHeight="1" spans="1:16">
      <c r="A15" s="15">
        <v>2</v>
      </c>
      <c r="B15" s="26" t="s">
        <v>30</v>
      </c>
      <c r="C15" s="26" t="s">
        <v>21</v>
      </c>
      <c r="D15" s="26" t="s">
        <v>31</v>
      </c>
      <c r="E15" s="15">
        <v>1008</v>
      </c>
      <c r="F15" s="26" t="s">
        <v>23</v>
      </c>
      <c r="G15" s="18">
        <v>1002</v>
      </c>
      <c r="H15" s="18"/>
      <c r="I15" s="16"/>
      <c r="J15" s="9"/>
      <c r="K15" s="11" t="inlineStr">
        <is>
          <t>2029-03-01</t>
        </is>
      </c>
      <c r="L15" s="11" t="s">
        <v>32</v>
      </c>
    </row>
    <row r="16" s="2" customFormat="1" customHeight="1" spans="1:16">
      <c r="A16" s="17"/>
      <c r="B16" s="17"/>
      <c r="C16" s="17"/>
      <c r="D16" s="17"/>
      <c r="E16" s="17"/>
      <c r="F16" s="17"/>
      <c r="G16" s="18"/>
      <c r="H16" s="18">
        <v>5</v>
      </c>
      <c r="I16" s="16"/>
      <c r="J16" s="9"/>
      <c r="K16" s="11" t="inlineStr">
        <is>
          <t>2029-03-01</t>
        </is>
      </c>
      <c r="L16" s="11" t="s">
        <v>32</v>
      </c>
      <c r="N16" s="2" t="s">
        <v>25</v>
      </c>
      <c r="O16" s="2" t="str">
        <f>_xlfn.DISPIMG("ID_11E1301A035A4B34B99117D1BE0FCE18",1)</f>
        <v>=DISPIMG("ID_11E1301A035A4B34B99117D1BE0FCE18",1)</v>
      </c>
      <c r="P16" s="2" t="str">
        <f>_xlfn.DISPIMG("ID_1C562E01BE6C4E699BFDE2BD984F0FDF",1)</f>
        <v>=DISPIMG("ID_1C562E01BE6C4E699BFDE2BD984F0FDF",1)</v>
      </c>
    </row>
    <row r="17" s="2" customFormat="1" customHeight="1" spans="1:15">
      <c r="A17" s="19"/>
      <c r="B17" s="19"/>
      <c r="C17" s="19"/>
      <c r="D17" s="19"/>
      <c r="E17" s="19"/>
      <c r="F17" s="19"/>
      <c r="G17" s="18"/>
      <c r="H17" s="18">
        <v>1</v>
      </c>
      <c r="I17" s="16"/>
      <c r="J17" s="9"/>
      <c r="K17" s="11" t="inlineStr">
        <is>
          <t>2029-03-01</t>
        </is>
      </c>
      <c r="L17" s="11" t="s">
        <v>32</v>
      </c>
      <c r="M17" s="2" t="s">
        <v>26</v>
      </c>
      <c r="N17" s="2" t="s">
        <v>25</v>
      </c>
      <c r="O17" s="2" t="str">
        <f>_xlfn.DISPIMG("ID_253F253AA11D45DA8009CD1804840719",1)</f>
        <v>=DISPIMG("ID_253F253AA11D45DA8009CD1804840719",1)</v>
      </c>
    </row>
    <row r="18" s="2" customFormat="1" customHeight="1" spans="1:15">
      <c r="A18" s="15">
        <v>3</v>
      </c>
      <c r="B18" s="26" t="s">
        <v>33</v>
      </c>
      <c r="C18" s="26" t="s">
        <v>21</v>
      </c>
      <c r="D18" s="26" t="s">
        <v>34</v>
      </c>
      <c r="E18" s="15">
        <v>252</v>
      </c>
      <c r="F18" s="26" t="s">
        <v>23</v>
      </c>
      <c r="G18" s="18">
        <v>251</v>
      </c>
      <c r="H18" s="18"/>
      <c r="I18" s="16"/>
      <c r="J18" s="9"/>
      <c r="K18" s="11" t="inlineStr">
        <is>
          <t>2029-01-01</t>
        </is>
      </c>
      <c r="L18" s="11" t="s">
        <v>35</v>
      </c>
    </row>
    <row r="19" s="2" customFormat="1" customHeight="1" spans="1:15">
      <c r="A19" s="19"/>
      <c r="B19" s="19"/>
      <c r="C19" s="19"/>
      <c r="D19" s="19"/>
      <c r="E19" s="19"/>
      <c r="F19" s="19"/>
      <c r="G19" s="18">
        <v>1</v>
      </c>
      <c r="H19" s="18"/>
      <c r="I19" s="9"/>
      <c r="J19" s="9"/>
      <c r="K19" s="11" t="inlineStr">
        <is>
          <t>2029-01-01</t>
        </is>
      </c>
      <c r="L19" s="11" t="s">
        <v>35</v>
      </c>
      <c r="M19" s="2" t="s">
        <v>26</v>
      </c>
    </row>
    <row r="20" s="2" customFormat="1" customHeight="1" spans="1:15">
      <c r="A20" s="15">
        <v>4</v>
      </c>
      <c r="B20" s="26" t="s">
        <v>36</v>
      </c>
      <c r="C20" s="26" t="s">
        <v>21</v>
      </c>
      <c r="D20" s="26" t="s">
        <v>37</v>
      </c>
      <c r="E20" s="15">
        <v>156</v>
      </c>
      <c r="F20" s="26" t="s">
        <v>23</v>
      </c>
      <c r="G20" s="18">
        <v>153</v>
      </c>
      <c r="H20" s="18"/>
      <c r="I20" s="9"/>
      <c r="J20" s="9"/>
      <c r="K20" s="11" t="inlineStr">
        <is>
          <t>2028-10-01</t>
        </is>
      </c>
      <c r="L20" s="11" t="s">
        <v>38</v>
      </c>
    </row>
    <row r="21" s="2" customFormat="1" customHeight="1" spans="1:15">
      <c r="A21" s="17"/>
      <c r="B21" s="17"/>
      <c r="C21" s="17"/>
      <c r="D21" s="17"/>
      <c r="E21" s="17"/>
      <c r="F21" s="17"/>
      <c r="G21" s="18"/>
      <c r="H21" s="18">
        <v>2</v>
      </c>
      <c r="I21" s="9"/>
      <c r="J21" s="9"/>
      <c r="K21" s="11" t="inlineStr">
        <is>
          <t>2028-10-01</t>
        </is>
      </c>
      <c r="L21" s="11" t="s">
        <v>38</v>
      </c>
      <c r="N21" s="2" t="s">
        <v>25</v>
      </c>
      <c r="O21" s="2" t="str">
        <f>_xlfn.DISPIMG("ID_CD284852E68F48DCBF6FEDB50220AC15",1)</f>
        <v>=DISPIMG("ID_CD284852E68F48DCBF6FEDB50220AC15",1)</v>
      </c>
    </row>
    <row r="22" s="2" customFormat="1" customHeight="1" spans="1:15">
      <c r="A22" s="19"/>
      <c r="B22" s="19"/>
      <c r="C22" s="19"/>
      <c r="D22" s="19"/>
      <c r="E22" s="19"/>
      <c r="F22" s="19"/>
      <c r="G22" s="18"/>
      <c r="H22" s="18">
        <v>1</v>
      </c>
      <c r="I22" s="9"/>
      <c r="J22" s="9"/>
      <c r="K22" s="11" t="inlineStr">
        <is>
          <t>2028-10-01</t>
        </is>
      </c>
      <c r="L22" s="11" t="s">
        <v>38</v>
      </c>
      <c r="M22" s="2" t="s">
        <v>26</v>
      </c>
      <c r="N22" s="2" t="s">
        <v>25</v>
      </c>
      <c r="O22" s="2" t="str">
        <f>_xlfn.DISPIMG("ID_CD284852E68F48DCBF6FEDB50220AC15",1)</f>
        <v>=DISPIMG("ID_CD284852E68F48DCBF6FEDB50220AC15",1)</v>
      </c>
    </row>
    <row r="23" s="2" customFormat="1" customHeight="1" spans="1:15">
      <c r="A23" s="15">
        <v>5</v>
      </c>
      <c r="B23" s="26" t="s">
        <v>39</v>
      </c>
      <c r="C23" s="26" t="s">
        <v>21</v>
      </c>
      <c r="D23" s="26" t="s">
        <v>40</v>
      </c>
      <c r="E23" s="15">
        <v>108</v>
      </c>
      <c r="F23" s="26" t="s">
        <v>23</v>
      </c>
      <c r="G23" s="18">
        <v>107</v>
      </c>
      <c r="H23" s="18"/>
      <c r="I23" s="9"/>
      <c r="J23" s="9"/>
      <c r="K23" s="11" t="inlineStr">
        <is>
          <t>2028-11-01</t>
        </is>
      </c>
      <c r="L23" s="11" t="s">
        <v>41</v>
      </c>
    </row>
    <row r="24" s="2" customFormat="1" customHeight="1" spans="1:15">
      <c r="A24" s="19"/>
      <c r="B24" s="19"/>
      <c r="C24" s="19"/>
      <c r="D24" s="19"/>
      <c r="E24" s="19"/>
      <c r="F24" s="19"/>
      <c r="G24" s="18">
        <v>1</v>
      </c>
      <c r="H24" s="18"/>
      <c r="I24" s="9"/>
      <c r="J24" s="9"/>
      <c r="K24" s="11" t="inlineStr">
        <is>
          <t>2028-11-01</t>
        </is>
      </c>
      <c r="L24" s="11" t="s">
        <v>41</v>
      </c>
      <c r="M24" s="2" t="s">
        <v>26</v>
      </c>
    </row>
    <row r="25" s="2" customFormat="1" customHeight="1" spans="1:15">
      <c r="A25" s="15">
        <v>6</v>
      </c>
      <c r="B25" s="26" t="s">
        <v>42</v>
      </c>
      <c r="C25" s="26" t="s">
        <v>21</v>
      </c>
      <c r="D25" s="26" t="s">
        <v>43</v>
      </c>
      <c r="E25" s="15">
        <v>108</v>
      </c>
      <c r="F25" s="26" t="s">
        <v>23</v>
      </c>
      <c r="G25" s="18">
        <v>107</v>
      </c>
      <c r="H25" s="18"/>
      <c r="I25" s="9"/>
      <c r="J25" s="9"/>
      <c r="K25" s="11" t="inlineStr">
        <is>
          <t>2028-05-01</t>
        </is>
      </c>
      <c r="L25" s="11" t="s">
        <v>44</v>
      </c>
    </row>
    <row r="26" s="2" customFormat="1" customHeight="1" spans="1:15">
      <c r="A26" s="19"/>
      <c r="B26" s="19"/>
      <c r="C26" s="19"/>
      <c r="D26" s="19"/>
      <c r="E26" s="19"/>
      <c r="F26" s="19"/>
      <c r="G26" s="18">
        <v>1</v>
      </c>
      <c r="H26" s="18"/>
      <c r="I26" s="9"/>
      <c r="J26" s="9"/>
      <c r="K26" s="11" t="inlineStr">
        <is>
          <t>2028-05-01</t>
        </is>
      </c>
      <c r="L26" s="11" t="s">
        <v>44</v>
      </c>
      <c r="M26" s="2" t="s">
        <v>26</v>
      </c>
    </row>
    <row r="27" s="2" customFormat="1" customHeight="1" spans="1:15">
      <c r="A27" s="15">
        <v>7</v>
      </c>
      <c r="B27" s="26" t="s">
        <v>45</v>
      </c>
      <c r="C27" s="26" t="s">
        <v>21</v>
      </c>
      <c r="D27" s="26" t="s">
        <v>46</v>
      </c>
      <c r="E27" s="15">
        <v>108</v>
      </c>
      <c r="F27" s="26" t="s">
        <v>23</v>
      </c>
      <c r="G27" s="18">
        <v>105</v>
      </c>
      <c r="H27" s="18"/>
      <c r="I27" s="9"/>
      <c r="J27" s="9"/>
      <c r="K27" s="11" t="inlineStr">
        <is>
          <t>2028-10-01</t>
        </is>
      </c>
      <c r="L27" s="11" t="s">
        <v>38</v>
      </c>
    </row>
    <row r="28" s="2" customFormat="1" customHeight="1" spans="1:15">
      <c r="A28" s="17"/>
      <c r="B28" s="17"/>
      <c r="C28" s="17"/>
      <c r="D28" s="17"/>
      <c r="E28" s="17"/>
      <c r="F28" s="17"/>
      <c r="G28" s="18"/>
      <c r="H28" s="18">
        <v>2</v>
      </c>
      <c r="I28" s="9"/>
      <c r="J28" s="9"/>
      <c r="K28" s="11" t="inlineStr">
        <is>
          <t>2028-10-01</t>
        </is>
      </c>
      <c r="L28" s="11" t="s">
        <v>38</v>
      </c>
      <c r="N28" s="2" t="s">
        <v>25</v>
      </c>
      <c r="O28" s="2" t="str">
        <f t="shared" ref="O28:O33" si="1">_xlfn.DISPIMG("ID_DC723E2F6CB9485C9A7433BA34F7E13E",1)</f>
        <v>=DISPIMG("ID_DC723E2F6CB9485C9A7433BA34F7E13E",1)</v>
      </c>
    </row>
    <row r="29" s="2" customFormat="1" customHeight="1" spans="1:15">
      <c r="A29" s="19"/>
      <c r="B29" s="19"/>
      <c r="C29" s="19"/>
      <c r="D29" s="19"/>
      <c r="E29" s="19"/>
      <c r="F29" s="19"/>
      <c r="G29" s="18"/>
      <c r="H29" s="18">
        <v>1</v>
      </c>
      <c r="I29" s="9"/>
      <c r="J29" s="9"/>
      <c r="K29" s="11" t="inlineStr">
        <is>
          <t>2028-10-01</t>
        </is>
      </c>
      <c r="L29" s="11" t="s">
        <v>38</v>
      </c>
      <c r="M29" s="2" t="s">
        <v>26</v>
      </c>
      <c r="N29" s="2" t="s">
        <v>25</v>
      </c>
      <c r="O29" s="2" t="str">
        <f t="shared" si="1"/>
        <v>=DISPIMG("ID_DC723E2F6CB9485C9A7433BA34F7E13E",1)</v>
      </c>
    </row>
    <row r="30" s="2" customFormat="1" customHeight="1" spans="1:15">
      <c r="A30" s="15">
        <v>8</v>
      </c>
      <c r="B30" s="26" t="s">
        <v>47</v>
      </c>
      <c r="C30" s="26" t="s">
        <v>21</v>
      </c>
      <c r="D30" s="26" t="s">
        <v>48</v>
      </c>
      <c r="E30" s="15">
        <v>156</v>
      </c>
      <c r="F30" s="26" t="s">
        <v>23</v>
      </c>
      <c r="G30" s="18">
        <v>87</v>
      </c>
      <c r="H30" s="18"/>
      <c r="I30" s="9"/>
      <c r="J30" s="9"/>
      <c r="K30" s="11" t="inlineStr">
        <is>
          <t>2028-02-01</t>
        </is>
      </c>
      <c r="L30" s="11" t="s">
        <v>49</v>
      </c>
    </row>
    <row r="31" s="2" customFormat="1" customHeight="1" spans="1:15">
      <c r="A31" s="17"/>
      <c r="B31" s="17"/>
      <c r="C31" s="17"/>
      <c r="D31" s="17"/>
      <c r="E31" s="17"/>
      <c r="F31" s="17"/>
      <c r="G31" s="18">
        <v>1</v>
      </c>
      <c r="H31" s="18"/>
      <c r="I31" s="9"/>
      <c r="J31" s="9"/>
      <c r="K31" s="11" t="inlineStr">
        <is>
          <t>2028-02-01</t>
        </is>
      </c>
      <c r="L31" s="11" t="s">
        <v>49</v>
      </c>
      <c r="M31" s="2" t="s">
        <v>26</v>
      </c>
    </row>
    <row r="32" s="2" customFormat="1" customHeight="1" spans="1:15">
      <c r="A32" s="17"/>
      <c r="B32" s="17"/>
      <c r="C32" s="17"/>
      <c r="D32" s="17"/>
      <c r="E32" s="17"/>
      <c r="F32" s="17"/>
      <c r="G32" s="18">
        <v>67</v>
      </c>
      <c r="H32" s="18"/>
      <c r="I32" s="9"/>
      <c r="J32" s="9"/>
      <c r="K32" s="11" t="inlineStr">
        <is>
          <t>2028-02-01</t>
        </is>
      </c>
      <c r="L32" s="11" t="s">
        <v>50</v>
      </c>
    </row>
    <row r="33" s="2" customFormat="1" customHeight="1" spans="1:16">
      <c r="A33" s="19"/>
      <c r="B33" s="19"/>
      <c r="C33" s="19"/>
      <c r="D33" s="19"/>
      <c r="E33" s="19"/>
      <c r="F33" s="19"/>
      <c r="G33" s="18"/>
      <c r="H33" s="18">
        <v>1</v>
      </c>
      <c r="I33" s="9"/>
      <c r="J33" s="9"/>
      <c r="K33" s="11" t="inlineStr">
        <is>
          <t>2028-02-01</t>
        </is>
      </c>
      <c r="L33" s="11" t="s">
        <v>50</v>
      </c>
      <c r="M33" s="2" t="s">
        <v>26</v>
      </c>
      <c r="N33" s="2" t="s">
        <v>25</v>
      </c>
      <c r="O33" s="2" t="str">
        <f t="shared" si="1"/>
        <v>=DISPIMG("ID_DC723E2F6CB9485C9A7433BA34F7E13E",1)</v>
      </c>
    </row>
    <row r="34" s="2" customFormat="1" customHeight="1" spans="1:16">
      <c r="A34" s="15">
        <v>9</v>
      </c>
      <c r="B34" s="26" t="s">
        <v>51</v>
      </c>
      <c r="C34" s="26" t="s">
        <v>21</v>
      </c>
      <c r="D34" s="26" t="s">
        <v>52</v>
      </c>
      <c r="E34" s="15">
        <v>600</v>
      </c>
      <c r="F34" s="26" t="s">
        <v>23</v>
      </c>
      <c r="G34" s="18">
        <v>283</v>
      </c>
      <c r="H34" s="18"/>
      <c r="I34" s="9"/>
      <c r="J34" s="9"/>
      <c r="K34" s="11" t="inlineStr">
        <is>
          <t>2029-02-01</t>
        </is>
      </c>
      <c r="L34" s="11" t="s">
        <v>53</v>
      </c>
    </row>
    <row r="35" s="2" customFormat="1" customHeight="1" spans="1:16">
      <c r="A35" s="17"/>
      <c r="B35" s="17"/>
      <c r="C35" s="17"/>
      <c r="D35" s="17"/>
      <c r="E35" s="17"/>
      <c r="F35" s="17"/>
      <c r="G35" s="18"/>
      <c r="H35" s="18">
        <v>3</v>
      </c>
      <c r="I35" s="9"/>
      <c r="J35" s="9"/>
      <c r="K35" s="11" t="inlineStr">
        <is>
          <t>2029-02-01</t>
        </is>
      </c>
      <c r="L35" s="11" t="s">
        <v>53</v>
      </c>
      <c r="N35" s="2" t="s">
        <v>54</v>
      </c>
      <c r="O35" s="2" t="str">
        <f>_xlfn.DISPIMG("ID_9041249DA44F4CAC8108B694A3020C71",1)</f>
        <v>=DISPIMG("ID_9041249DA44F4CAC8108B694A3020C71",1)</v>
      </c>
    </row>
    <row r="36" s="2" customFormat="1" customHeight="1" spans="1:16">
      <c r="A36" s="17"/>
      <c r="B36" s="17"/>
      <c r="C36" s="17"/>
      <c r="D36" s="17"/>
      <c r="E36" s="17"/>
      <c r="F36" s="17"/>
      <c r="G36" s="18"/>
      <c r="H36" s="18">
        <v>1</v>
      </c>
      <c r="I36" s="9"/>
      <c r="J36" s="9"/>
      <c r="K36" s="11" t="inlineStr">
        <is>
          <t>2029-02-01</t>
        </is>
      </c>
      <c r="L36" s="11" t="s">
        <v>53</v>
      </c>
      <c r="M36" s="2" t="s">
        <v>26</v>
      </c>
      <c r="N36" s="2" t="s">
        <v>25</v>
      </c>
      <c r="O36" s="2" t="str">
        <f>_xlfn.DISPIMG("ID_D603801851CF41B59EC1E6C02557DB7C",1)</f>
        <v>=DISPIMG("ID_D603801851CF41B59EC1E6C02557DB7C",1)</v>
      </c>
    </row>
    <row r="37" s="2" customFormat="1" customHeight="1" spans="1:16">
      <c r="A37" s="17"/>
      <c r="B37" s="17"/>
      <c r="C37" s="17"/>
      <c r="D37" s="17"/>
      <c r="E37" s="17"/>
      <c r="F37" s="17"/>
      <c r="G37" s="18"/>
      <c r="H37" s="18">
        <v>1</v>
      </c>
      <c r="I37" s="9"/>
      <c r="J37" s="9"/>
      <c r="K37" s="11" t="inlineStr">
        <is>
          <t>2029-02-01</t>
        </is>
      </c>
      <c r="L37" s="11" t="s">
        <v>53</v>
      </c>
      <c r="N37" s="2" t="s">
        <v>25</v>
      </c>
      <c r="O37" s="2" t="str">
        <f>_xlfn.DISPIMG("ID_EC9EC110BF4C4B60903D8F125F45EF1A",1)</f>
        <v>=DISPIMG("ID_EC9EC110BF4C4B60903D8F125F45EF1A",1)</v>
      </c>
    </row>
    <row r="38" s="2" customFormat="1" customHeight="1" spans="1:16">
      <c r="A38" s="17"/>
      <c r="B38" s="17"/>
      <c r="C38" s="17"/>
      <c r="D38" s="17"/>
      <c r="E38" s="17"/>
      <c r="F38" s="17"/>
      <c r="G38" s="18">
        <v>306</v>
      </c>
      <c r="H38" s="18"/>
      <c r="I38" s="9"/>
      <c r="J38" s="9"/>
      <c r="K38" s="11" t="inlineStr">
        <is>
          <t>2029-05-01</t>
        </is>
      </c>
      <c r="L38" s="11" t="s">
        <v>55</v>
      </c>
    </row>
    <row r="39" s="2" customFormat="1" customHeight="1" spans="1:16">
      <c r="A39" s="17"/>
      <c r="B39" s="17"/>
      <c r="C39" s="17"/>
      <c r="D39" s="17"/>
      <c r="E39" s="17"/>
      <c r="F39" s="17"/>
      <c r="G39" s="18"/>
      <c r="H39" s="18">
        <v>5</v>
      </c>
      <c r="I39" s="9"/>
      <c r="J39" s="9"/>
      <c r="K39" s="11" t="inlineStr">
        <is>
          <t>2029-05-01</t>
        </is>
      </c>
      <c r="L39" s="11" t="s">
        <v>55</v>
      </c>
      <c r="N39" s="2" t="s">
        <v>25</v>
      </c>
      <c r="O39" s="2" t="str">
        <f>_xlfn.DISPIMG("ID_57256DA524C1444C97E154D0F0E22FBE",1)</f>
        <v>=DISPIMG("ID_57256DA524C1444C97E154D0F0E22FBE",1)</v>
      </c>
    </row>
    <row r="40" s="2" customFormat="1" customHeight="1" spans="1:16">
      <c r="A40" s="19"/>
      <c r="B40" s="19"/>
      <c r="C40" s="19"/>
      <c r="D40" s="19"/>
      <c r="E40" s="19"/>
      <c r="F40" s="19"/>
      <c r="G40" s="18"/>
      <c r="H40" s="18">
        <v>1</v>
      </c>
      <c r="I40" s="9"/>
      <c r="J40" s="9"/>
      <c r="K40" s="11" t="inlineStr">
        <is>
          <t>2029-05-01</t>
        </is>
      </c>
      <c r="L40" s="11" t="s">
        <v>55</v>
      </c>
      <c r="M40" s="2" t="s">
        <v>26</v>
      </c>
      <c r="N40" s="2" t="s">
        <v>25</v>
      </c>
      <c r="O40" s="2" t="str">
        <f t="shared" ref="O40:O43" si="2">_xlfn.DISPIMG("ID_C5931E3950944CB28BBB6AB370D4FABA",1)</f>
        <v>=DISPIMG("ID_C5931E3950944CB28BBB6AB370D4FABA",1)</v>
      </c>
    </row>
    <row r="41" s="2" customFormat="1" customHeight="1" spans="1:16">
      <c r="A41" s="15">
        <v>10</v>
      </c>
      <c r="B41" s="26" t="s">
        <v>56</v>
      </c>
      <c r="C41" s="26" t="s">
        <v>21</v>
      </c>
      <c r="D41" s="26" t="s">
        <v>57</v>
      </c>
      <c r="E41" s="15">
        <v>108</v>
      </c>
      <c r="F41" s="26" t="s">
        <v>23</v>
      </c>
      <c r="G41" s="18">
        <v>104</v>
      </c>
      <c r="H41" s="18"/>
      <c r="I41" s="9"/>
      <c r="J41" s="9"/>
      <c r="K41" s="11" t="inlineStr">
        <is>
          <t>2027-11-01</t>
        </is>
      </c>
      <c r="L41" s="11" t="s">
        <v>58</v>
      </c>
    </row>
    <row r="42" s="2" customFormat="1" customHeight="1" spans="1:16">
      <c r="A42" s="17"/>
      <c r="B42" s="17"/>
      <c r="C42" s="17"/>
      <c r="D42" s="17"/>
      <c r="E42" s="17"/>
      <c r="F42" s="17"/>
      <c r="G42" s="18"/>
      <c r="H42" s="18">
        <v>3</v>
      </c>
      <c r="I42" s="9"/>
      <c r="J42" s="9"/>
      <c r="K42" s="11" t="inlineStr">
        <is>
          <t>2027-11-01</t>
        </is>
      </c>
      <c r="L42" s="11" t="s">
        <v>58</v>
      </c>
      <c r="N42" s="2" t="s">
        <v>25</v>
      </c>
      <c r="O42" s="2" t="str">
        <f t="shared" si="2"/>
        <v>=DISPIMG("ID_C5931E3950944CB28BBB6AB370D4FABA",1)</v>
      </c>
    </row>
    <row r="43" s="2" customFormat="1" customHeight="1" spans="1:16">
      <c r="A43" s="19"/>
      <c r="B43" s="19"/>
      <c r="C43" s="19"/>
      <c r="D43" s="19"/>
      <c r="E43" s="19"/>
      <c r="F43" s="19"/>
      <c r="G43" s="18"/>
      <c r="H43" s="18">
        <v>1</v>
      </c>
      <c r="I43" s="9"/>
      <c r="J43" s="9"/>
      <c r="K43" s="11" t="inlineStr">
        <is>
          <t>2027-11-01</t>
        </is>
      </c>
      <c r="L43" s="11" t="s">
        <v>58</v>
      </c>
      <c r="M43" s="2" t="s">
        <v>26</v>
      </c>
      <c r="N43" s="2" t="s">
        <v>25</v>
      </c>
      <c r="O43" s="2" t="str">
        <f t="shared" si="2"/>
        <v>=DISPIMG("ID_C5931E3950944CB28BBB6AB370D4FABA",1)</v>
      </c>
    </row>
    <row r="44" s="2" customFormat="1" customHeight="1" spans="1:16">
      <c r="A44" s="15">
        <v>11</v>
      </c>
      <c r="B44" s="26" t="s">
        <v>59</v>
      </c>
      <c r="C44" s="26" t="s">
        <v>21</v>
      </c>
      <c r="D44" s="26" t="s">
        <v>60</v>
      </c>
      <c r="E44" s="15">
        <v>2004</v>
      </c>
      <c r="F44" s="26" t="s">
        <v>23</v>
      </c>
      <c r="G44" s="18">
        <v>888</v>
      </c>
      <c r="H44" s="18"/>
      <c r="I44" s="9"/>
      <c r="J44" s="9"/>
      <c r="K44" s="11" t="inlineStr">
        <is>
          <t>2029-03-01</t>
        </is>
      </c>
      <c r="L44" s="11" t="s">
        <v>32</v>
      </c>
    </row>
    <row r="45" s="2" customFormat="1" customHeight="1" spans="1:16">
      <c r="A45" s="17"/>
      <c r="B45" s="17"/>
      <c r="C45" s="17"/>
      <c r="D45" s="17"/>
      <c r="E45" s="17"/>
      <c r="F45" s="17"/>
      <c r="G45" s="18"/>
      <c r="H45" s="18">
        <v>1</v>
      </c>
      <c r="I45" s="9"/>
      <c r="J45" s="9"/>
      <c r="K45" s="11" t="inlineStr">
        <is>
          <t>2029-03-01</t>
        </is>
      </c>
      <c r="L45" s="11" t="s">
        <v>32</v>
      </c>
      <c r="M45" s="2" t="s">
        <v>26</v>
      </c>
      <c r="N45" s="2" t="s">
        <v>25</v>
      </c>
      <c r="O45" s="2" t="str">
        <f>_xlfn.DISPIMG("ID_0C30A99E908348849F4F3F83E1C7BE9B",1)</f>
        <v>=DISPIMG("ID_0C30A99E908348849F4F3F83E1C7BE9B",1)</v>
      </c>
    </row>
    <row r="46" s="2" customFormat="1" customHeight="1" spans="1:16">
      <c r="A46" s="17"/>
      <c r="B46" s="17"/>
      <c r="C46" s="17"/>
      <c r="D46" s="17"/>
      <c r="E46" s="17"/>
      <c r="F46" s="17"/>
      <c r="G46" s="18">
        <v>734</v>
      </c>
      <c r="H46" s="18"/>
      <c r="I46" s="9"/>
      <c r="J46" s="9"/>
      <c r="K46" s="11" t="inlineStr">
        <is>
          <t>2029-02-01</t>
        </is>
      </c>
      <c r="L46" s="11" t="s">
        <v>61</v>
      </c>
    </row>
    <row r="47" s="2" customFormat="1" customHeight="1" spans="1:16">
      <c r="A47" s="17"/>
      <c r="B47" s="17"/>
      <c r="C47" s="17"/>
      <c r="D47" s="17"/>
      <c r="E47" s="17"/>
      <c r="F47" s="17"/>
      <c r="G47" s="18"/>
      <c r="H47" s="18">
        <v>11</v>
      </c>
      <c r="I47" s="9"/>
      <c r="J47" s="9"/>
      <c r="K47" s="11" t="inlineStr">
        <is>
          <t>2029-02-01</t>
        </is>
      </c>
      <c r="L47" s="11" t="s">
        <v>61</v>
      </c>
      <c r="N47" s="2" t="s">
        <v>62</v>
      </c>
      <c r="O47" s="2" t="str">
        <f>_xlfn.DISPIMG("ID_C002E73126FE4B2BA1F39DC80B980B94",1)</f>
        <v>=DISPIMG("ID_C002E73126FE4B2BA1F39DC80B980B94",1)</v>
      </c>
      <c r="P47" s="2" t="str">
        <f>_xlfn.DISPIMG("ID_1F682CA31BB243D3AF982C0C56054971",1)</f>
        <v>=DISPIMG("ID_1F682CA31BB243D3AF982C0C56054971",1)</v>
      </c>
    </row>
    <row r="48" s="2" customFormat="1" customHeight="1" spans="1:16">
      <c r="A48" s="17"/>
      <c r="B48" s="17"/>
      <c r="C48" s="17"/>
      <c r="D48" s="17"/>
      <c r="E48" s="17"/>
      <c r="F48" s="17"/>
      <c r="G48" s="18"/>
      <c r="H48" s="18">
        <v>2</v>
      </c>
      <c r="I48" s="9"/>
      <c r="J48" s="9"/>
      <c r="K48" s="11" t="inlineStr">
        <is>
          <t>2029-02-01</t>
        </is>
      </c>
      <c r="L48" s="11" t="s">
        <v>61</v>
      </c>
      <c r="N48" s="2" t="s">
        <v>25</v>
      </c>
      <c r="O48" s="2" t="str">
        <f>_xlfn.DISPIMG("ID_2253DCDD605546E798EFD5064C1CD326",1)</f>
        <v>=DISPIMG("ID_2253DCDD605546E798EFD5064C1CD326",1)</v>
      </c>
    </row>
    <row r="49" s="2" customFormat="1" customHeight="1" spans="1:15">
      <c r="A49" s="17"/>
      <c r="B49" s="17"/>
      <c r="C49" s="17"/>
      <c r="D49" s="17"/>
      <c r="E49" s="17"/>
      <c r="F49" s="17"/>
      <c r="G49" s="18"/>
      <c r="H49" s="18">
        <v>1</v>
      </c>
      <c r="I49" s="9"/>
      <c r="J49" s="9"/>
      <c r="K49" s="11" t="inlineStr">
        <is>
          <t>2029-02-01</t>
        </is>
      </c>
      <c r="L49" s="11" t="s">
        <v>61</v>
      </c>
      <c r="M49" s="2" t="s">
        <v>26</v>
      </c>
      <c r="N49" s="2" t="s">
        <v>25</v>
      </c>
      <c r="O49" s="2" t="str">
        <f>_xlfn.DISPIMG("ID_99327B7C192646098BD3129183CB27BF",1)</f>
        <v>=DISPIMG("ID_99327B7C192646098BD3129183CB27BF",1)</v>
      </c>
    </row>
    <row r="50" s="2" customFormat="1" customHeight="1" spans="1:15">
      <c r="A50" s="17"/>
      <c r="B50" s="17"/>
      <c r="C50" s="17"/>
      <c r="D50" s="17"/>
      <c r="E50" s="17"/>
      <c r="F50" s="17"/>
      <c r="G50" s="18">
        <v>363</v>
      </c>
      <c r="H50" s="18"/>
      <c r="I50" s="9"/>
      <c r="J50" s="9"/>
      <c r="K50" s="11" t="inlineStr">
        <is>
          <t>2029-04-01</t>
        </is>
      </c>
      <c r="L50" s="11" t="s">
        <v>63</v>
      </c>
    </row>
    <row r="51" s="2" customFormat="1" customHeight="1" spans="1:15">
      <c r="A51" s="17"/>
      <c r="B51" s="17"/>
      <c r="C51" s="17"/>
      <c r="D51" s="17"/>
      <c r="E51" s="17"/>
      <c r="F51" s="17"/>
      <c r="G51" s="18"/>
      <c r="H51" s="18">
        <v>3</v>
      </c>
      <c r="I51" s="9"/>
      <c r="J51" s="9"/>
      <c r="K51" s="11" t="inlineStr">
        <is>
          <t>2029-04-01</t>
        </is>
      </c>
      <c r="L51" s="11" t="s">
        <v>63</v>
      </c>
      <c r="N51" s="2" t="s">
        <v>25</v>
      </c>
      <c r="O51" s="2" t="str">
        <f>_xlfn.DISPIMG("ID_CA181335C9214DC9A62968831B55600B",1)</f>
        <v>=DISPIMG("ID_CA181335C9214DC9A62968831B55600B",1)</v>
      </c>
    </row>
    <row r="52" s="2" customFormat="1" customHeight="1" spans="1:15">
      <c r="A52" s="19"/>
      <c r="B52" s="19"/>
      <c r="C52" s="19"/>
      <c r="D52" s="19"/>
      <c r="E52" s="19"/>
      <c r="F52" s="19"/>
      <c r="G52" s="18"/>
      <c r="H52" s="18">
        <v>1</v>
      </c>
      <c r="I52" s="9"/>
      <c r="J52" s="9"/>
      <c r="K52" s="11" t="inlineStr">
        <is>
          <t>2029-04-01</t>
        </is>
      </c>
      <c r="L52" s="11" t="s">
        <v>63</v>
      </c>
      <c r="M52" s="2" t="s">
        <v>26</v>
      </c>
      <c r="N52" s="2" t="s">
        <v>64</v>
      </c>
    </row>
    <row r="53" s="2" customFormat="1" customHeight="1" spans="1:15">
      <c r="A53" s="15">
        <v>12</v>
      </c>
      <c r="B53" s="26" t="s">
        <v>65</v>
      </c>
      <c r="C53" s="26" t="s">
        <v>21</v>
      </c>
      <c r="D53" s="26" t="s">
        <v>66</v>
      </c>
      <c r="E53" s="15">
        <v>300</v>
      </c>
      <c r="F53" s="26" t="s">
        <v>23</v>
      </c>
      <c r="G53" s="18">
        <v>296</v>
      </c>
      <c r="H53" s="18"/>
      <c r="I53" s="9"/>
      <c r="J53" s="9"/>
      <c r="K53" s="11" t="inlineStr">
        <is>
          <t>2028-09-01</t>
        </is>
      </c>
      <c r="L53" s="11" t="s">
        <v>67</v>
      </c>
    </row>
    <row r="54" s="2" customFormat="1" customHeight="1" spans="1:15">
      <c r="A54" s="17"/>
      <c r="B54" s="17"/>
      <c r="C54" s="17"/>
      <c r="D54" s="17"/>
      <c r="E54" s="17"/>
      <c r="F54" s="17"/>
      <c r="G54" s="18"/>
      <c r="H54" s="18">
        <v>3</v>
      </c>
      <c r="I54" s="9"/>
      <c r="J54" s="9"/>
      <c r="K54" s="11" t="inlineStr">
        <is>
          <t>2028-09-01</t>
        </is>
      </c>
      <c r="L54" s="11" t="s">
        <v>67</v>
      </c>
      <c r="N54" s="2" t="s">
        <v>25</v>
      </c>
      <c r="O54" s="2" t="str">
        <f>_xlfn.DISPIMG("ID_7DF4BA682A63401EA27490FA27C405AD",1)</f>
        <v>=DISPIMG("ID_7DF4BA682A63401EA27490FA27C405AD",1)</v>
      </c>
    </row>
    <row r="55" s="2" customFormat="1" customHeight="1" spans="1:15">
      <c r="A55" s="19"/>
      <c r="B55" s="19"/>
      <c r="C55" s="19"/>
      <c r="D55" s="19"/>
      <c r="E55" s="19"/>
      <c r="F55" s="19"/>
      <c r="G55" s="18"/>
      <c r="H55" s="18">
        <v>1</v>
      </c>
      <c r="I55" s="9"/>
      <c r="J55" s="9"/>
      <c r="K55" s="11" t="inlineStr">
        <is>
          <t>2028-09-01</t>
        </is>
      </c>
      <c r="L55" s="11" t="s">
        <v>67</v>
      </c>
      <c r="M55" s="2" t="s">
        <v>26</v>
      </c>
      <c r="N55" s="2" t="s">
        <v>25</v>
      </c>
      <c r="O55" s="2" t="str">
        <f>_xlfn.DISPIMG("ID_51E9A5E61FDD485B97FE0CB5508D847C",1)</f>
        <v>=DISPIMG("ID_51E9A5E61FDD485B97FE0CB5508D847C",1)</v>
      </c>
    </row>
    <row r="56" s="2" customFormat="1" customHeight="1" spans="1:15">
      <c r="A56" s="15">
        <v>13</v>
      </c>
      <c r="B56" s="26" t="s">
        <v>68</v>
      </c>
      <c r="C56" s="26" t="s">
        <v>69</v>
      </c>
      <c r="D56" s="26" t="s">
        <v>70</v>
      </c>
      <c r="E56" s="15">
        <v>192</v>
      </c>
      <c r="F56" s="26" t="s">
        <v>23</v>
      </c>
      <c r="G56" s="18">
        <v>191</v>
      </c>
      <c r="H56" s="18"/>
      <c r="I56" s="9"/>
      <c r="J56" s="9"/>
      <c r="K56" s="11" t="inlineStr">
        <is>
          <t>2029-01-30</t>
        </is>
      </c>
      <c r="L56" s="11" t="s">
        <v>71</v>
      </c>
    </row>
    <row r="57" s="2" customFormat="1" customHeight="1" spans="1:15">
      <c r="A57" s="19"/>
      <c r="B57" s="19"/>
      <c r="C57" s="19"/>
      <c r="D57" s="19"/>
      <c r="E57" s="19"/>
      <c r="F57" s="19"/>
      <c r="G57" s="18"/>
      <c r="H57" s="18">
        <v>1</v>
      </c>
      <c r="I57" s="9"/>
      <c r="J57" s="9"/>
      <c r="K57" s="11" t="inlineStr">
        <is>
          <t>2029-01-30</t>
        </is>
      </c>
      <c r="L57" s="11" t="s">
        <v>71</v>
      </c>
      <c r="M57" s="2" t="s">
        <v>26</v>
      </c>
    </row>
    <row r="58" s="2" customFormat="1" customHeight="1" spans="1:15">
      <c r="A58" s="15">
        <v>14</v>
      </c>
      <c r="B58" s="26" t="s">
        <v>72</v>
      </c>
      <c r="C58" s="26" t="s">
        <v>69</v>
      </c>
      <c r="D58" s="26" t="s">
        <v>73</v>
      </c>
      <c r="E58" s="15">
        <v>64</v>
      </c>
      <c r="F58" s="26" t="s">
        <v>23</v>
      </c>
      <c r="G58" s="18">
        <v>63</v>
      </c>
      <c r="H58" s="18"/>
      <c r="I58" s="9"/>
      <c r="J58" s="9"/>
      <c r="K58" s="11" t="inlineStr">
        <is>
          <t>2028-07-29</t>
        </is>
      </c>
      <c r="L58" s="11" t="s">
        <v>74</v>
      </c>
    </row>
    <row r="59" s="2" customFormat="1" customHeight="1" spans="1:15">
      <c r="A59" s="19"/>
      <c r="B59" s="19"/>
      <c r="C59" s="19"/>
      <c r="D59" s="19"/>
      <c r="E59" s="19"/>
      <c r="F59" s="19"/>
      <c r="G59" s="18"/>
      <c r="H59" s="18">
        <v>1</v>
      </c>
      <c r="I59" s="9"/>
      <c r="J59" s="9"/>
      <c r="K59" s="11" t="inlineStr">
        <is>
          <t>2028-07-29</t>
        </is>
      </c>
      <c r="L59" s="11" t="s">
        <v>74</v>
      </c>
      <c r="M59" s="2" t="s">
        <v>26</v>
      </c>
    </row>
    <row r="60" s="2" customFormat="1" customHeight="1" spans="1:15">
      <c r="A60" s="15">
        <v>15</v>
      </c>
      <c r="B60" s="26" t="s">
        <v>75</v>
      </c>
      <c r="C60" s="26" t="s">
        <v>69</v>
      </c>
      <c r="D60" s="26" t="s">
        <v>76</v>
      </c>
      <c r="E60" s="15">
        <v>142</v>
      </c>
      <c r="F60" s="26" t="s">
        <v>23</v>
      </c>
      <c r="G60" s="18">
        <v>111</v>
      </c>
      <c r="H60" s="18"/>
      <c r="I60" s="9"/>
      <c r="J60" s="9"/>
      <c r="K60" s="11" t="inlineStr">
        <is>
          <t>2028-12-19</t>
        </is>
      </c>
      <c r="L60" s="11" t="s">
        <v>77</v>
      </c>
    </row>
    <row r="61" s="2" customFormat="1" customHeight="1" spans="1:15">
      <c r="A61" s="17"/>
      <c r="B61" s="17"/>
      <c r="C61" s="17"/>
      <c r="D61" s="17"/>
      <c r="E61" s="17"/>
      <c r="F61" s="17"/>
      <c r="G61" s="18"/>
      <c r="H61" s="18">
        <v>1</v>
      </c>
      <c r="I61" s="9"/>
      <c r="J61" s="9"/>
      <c r="K61" s="11" t="inlineStr">
        <is>
          <t>2028-12-19</t>
        </is>
      </c>
      <c r="L61" s="11" t="s">
        <v>77</v>
      </c>
      <c r="N61" s="2" t="s">
        <v>64</v>
      </c>
      <c r="O61" s="2" t="str">
        <f>_xlfn.DISPIMG("ID_9B8FACD9F8854979A63080925C6C01A5",1)</f>
        <v>=DISPIMG("ID_9B8FACD9F8854979A63080925C6C01A5",1)</v>
      </c>
    </row>
    <row r="62" s="2" customFormat="1" customHeight="1" spans="1:15">
      <c r="A62" s="17"/>
      <c r="B62" s="17"/>
      <c r="C62" s="17"/>
      <c r="D62" s="17"/>
      <c r="E62" s="17"/>
      <c r="F62" s="17"/>
      <c r="G62" s="18"/>
      <c r="H62" s="18">
        <v>1</v>
      </c>
      <c r="I62" s="9"/>
      <c r="J62" s="9"/>
      <c r="K62" s="11" t="inlineStr">
        <is>
          <t>2028-12-19</t>
        </is>
      </c>
      <c r="L62" s="11" t="s">
        <v>77</v>
      </c>
      <c r="M62" s="2" t="s">
        <v>26</v>
      </c>
      <c r="N62" s="2" t="s">
        <v>64</v>
      </c>
      <c r="O62" s="2" t="str">
        <f>_xlfn.DISPIMG("ID_9B8FACD9F8854979A63080925C6C01A5",1)</f>
        <v>=DISPIMG("ID_9B8FACD9F8854979A63080925C6C01A5",1)</v>
      </c>
    </row>
    <row r="63" s="2" customFormat="1" customHeight="1" spans="1:15">
      <c r="A63" s="17"/>
      <c r="B63" s="17"/>
      <c r="C63" s="17"/>
      <c r="D63" s="17"/>
      <c r="E63" s="17"/>
      <c r="F63" s="17"/>
      <c r="G63" s="18">
        <v>28</v>
      </c>
      <c r="H63" s="18"/>
      <c r="I63" s="9"/>
      <c r="J63" s="9"/>
      <c r="K63" s="11" t="inlineStr">
        <is>
          <t>2029-03-30</t>
        </is>
      </c>
      <c r="L63" s="11" t="s">
        <v>78</v>
      </c>
    </row>
    <row r="64" s="2" customFormat="1" customHeight="1" spans="1:15">
      <c r="A64" s="19"/>
      <c r="B64" s="19"/>
      <c r="C64" s="19"/>
      <c r="D64" s="19"/>
      <c r="E64" s="19"/>
      <c r="F64" s="19"/>
      <c r="G64" s="18"/>
      <c r="H64" s="18">
        <v>1</v>
      </c>
      <c r="I64" s="9"/>
      <c r="J64" s="9"/>
      <c r="K64" s="11" t="inlineStr">
        <is>
          <t>2029-03-30</t>
        </is>
      </c>
      <c r="L64" s="11" t="s">
        <v>78</v>
      </c>
      <c r="M64" s="2" t="s">
        <v>26</v>
      </c>
    </row>
    <row r="65" s="2" customFormat="1" customHeight="1" spans="1:17">
      <c r="A65" s="15">
        <v>16</v>
      </c>
      <c r="B65" s="26" t="s">
        <v>79</v>
      </c>
      <c r="C65" s="26" t="s">
        <v>80</v>
      </c>
      <c r="D65" s="26" t="s">
        <v>81</v>
      </c>
      <c r="E65" s="15">
        <v>850</v>
      </c>
      <c r="F65" s="26" t="s">
        <v>23</v>
      </c>
      <c r="G65" s="18">
        <v>549</v>
      </c>
      <c r="H65" s="18"/>
      <c r="I65" s="9"/>
      <c r="J65" s="9"/>
      <c r="K65" s="11" t="inlineStr">
        <is>
          <t>2029-01-01</t>
        </is>
      </c>
      <c r="L65" s="11" t="s">
        <v>82</v>
      </c>
    </row>
    <row r="66" s="2" customFormat="1" customHeight="1" spans="1:17">
      <c r="A66" s="17"/>
      <c r="B66" s="17"/>
      <c r="C66" s="17"/>
      <c r="D66" s="17"/>
      <c r="E66" s="17"/>
      <c r="F66" s="17"/>
      <c r="G66" s="18"/>
      <c r="H66" s="18">
        <v>1</v>
      </c>
      <c r="I66" s="9"/>
      <c r="J66" s="9"/>
      <c r="K66" s="11" t="inlineStr">
        <is>
          <t>2029-01-01</t>
        </is>
      </c>
      <c r="L66" s="11" t="s">
        <v>82</v>
      </c>
      <c r="M66" s="2" t="s">
        <v>26</v>
      </c>
      <c r="N66" s="2" t="s">
        <v>83</v>
      </c>
    </row>
    <row r="67" s="2" customFormat="1" customHeight="1" spans="1:17">
      <c r="A67" s="17"/>
      <c r="B67" s="17"/>
      <c r="C67" s="17"/>
      <c r="D67" s="17"/>
      <c r="E67" s="17"/>
      <c r="F67" s="17"/>
      <c r="G67" s="18">
        <v>298</v>
      </c>
      <c r="H67" s="18"/>
      <c r="I67" s="9"/>
      <c r="J67" s="9"/>
      <c r="K67" s="11" t="inlineStr">
        <is>
          <t>2029-02-01</t>
        </is>
      </c>
      <c r="L67" s="11" t="s">
        <v>84</v>
      </c>
    </row>
    <row r="68" s="2" customFormat="1" customHeight="1" spans="1:17">
      <c r="A68" s="17"/>
      <c r="B68" s="17"/>
      <c r="C68" s="17"/>
      <c r="D68" s="17"/>
      <c r="E68" s="17"/>
      <c r="F68" s="17"/>
      <c r="G68" s="18"/>
      <c r="H68" s="18">
        <v>1</v>
      </c>
      <c r="I68" s="9"/>
      <c r="J68" s="9"/>
      <c r="K68" s="11" t="inlineStr">
        <is>
          <t>2029-02-01</t>
        </is>
      </c>
      <c r="L68" s="11" t="s">
        <v>84</v>
      </c>
      <c r="N68" s="2" t="s">
        <v>85</v>
      </c>
      <c r="O68" s="2" t="str">
        <f>_xlfn.DISPIMG("ID_08F99DDA346C4C0D8F813335052C636A",1)</f>
        <v>=DISPIMG("ID_08F99DDA346C4C0D8F813335052C636A",1)</v>
      </c>
    </row>
    <row r="69" s="2" customFormat="1" customHeight="1" spans="1:17">
      <c r="A69" s="19"/>
      <c r="B69" s="19"/>
      <c r="C69" s="19"/>
      <c r="D69" s="19"/>
      <c r="E69" s="19"/>
      <c r="F69" s="19"/>
      <c r="G69" s="18"/>
      <c r="H69" s="18">
        <v>1</v>
      </c>
      <c r="I69" s="9"/>
      <c r="J69" s="9"/>
      <c r="K69" s="11" t="inlineStr">
        <is>
          <t>2029-02-01</t>
        </is>
      </c>
      <c r="L69" s="11" t="s">
        <v>84</v>
      </c>
      <c r="M69" s="2" t="s">
        <v>26</v>
      </c>
      <c r="N69" s="2" t="s">
        <v>83</v>
      </c>
    </row>
    <row r="70" s="2" customFormat="1" customHeight="1" spans="1:17">
      <c r="A70" s="15">
        <v>17</v>
      </c>
      <c r="B70" s="26" t="s">
        <v>86</v>
      </c>
      <c r="C70" s="20" t="s">
        <v>87</v>
      </c>
      <c r="D70" s="26" t="s">
        <v>88</v>
      </c>
      <c r="E70" s="15">
        <v>504</v>
      </c>
      <c r="F70" s="26" t="s">
        <v>23</v>
      </c>
      <c r="G70" s="18"/>
      <c r="H70" s="18">
        <v>499</v>
      </c>
      <c r="I70" s="9"/>
      <c r="J70" s="9"/>
      <c r="K70" s="11"/>
      <c r="L70" s="11" t="s">
        <v>89</v>
      </c>
      <c r="N70" s="2" t="s">
        <v>90</v>
      </c>
      <c r="O70" s="2" t="str">
        <f>_xlfn.DISPIMG("ID_B33635247E544A639C14FAD22B62AA60",1)</f>
        <v>=DISPIMG("ID_B33635247E544A639C14FAD22B62AA60",1)</v>
      </c>
      <c r="P70" s="2" t="str">
        <f>_xlfn.DISPIMG("ID_4BA6A5B098E94C4691AA1A5E8A4A6840",1)</f>
        <v>=DISPIMG("ID_4BA6A5B098E94C4691AA1A5E8A4A6840",1)</v>
      </c>
      <c r="Q70" s="2" t="str">
        <f>_xlfn.DISPIMG("ID_4B3F69000CBC42D89BBFFC3D86FED268",1)</f>
        <v>=DISPIMG("ID_4B3F69000CBC42D89BBFFC3D86FED268",1)</v>
      </c>
    </row>
    <row r="71" s="2" customFormat="1" customHeight="1" spans="1:17">
      <c r="A71" s="17"/>
      <c r="B71" s="17"/>
      <c r="C71" s="21"/>
      <c r="D71" s="17"/>
      <c r="E71" s="17"/>
      <c r="F71" s="17"/>
      <c r="G71" s="18"/>
      <c r="H71" s="18">
        <v>4</v>
      </c>
      <c r="I71" s="9"/>
      <c r="J71" s="9"/>
      <c r="K71" s="11"/>
      <c r="L71" s="11" t="s">
        <v>89</v>
      </c>
      <c r="O71" s="2" t="s">
        <v>64</v>
      </c>
      <c r="P71" s="2" t="str">
        <f>_xlfn.DISPIMG("ID_26D11A4C885E4CBC8B6B2D6BDF21B51C",1)</f>
        <v>=DISPIMG("ID_26D11A4C885E4CBC8B6B2D6BDF21B51C",1)</v>
      </c>
      <c r="Q71" s="2" t="str">
        <f>_xlfn.DISPIMG("ID_4234E9F8DBC14188B52EB5566E915159",1)</f>
        <v>=DISPIMG("ID_4234E9F8DBC14188B52EB5566E915159",1)</v>
      </c>
    </row>
    <row r="72" s="2" customFormat="1" customHeight="1" spans="1:17">
      <c r="A72" s="19"/>
      <c r="B72" s="19"/>
      <c r="C72" s="21"/>
      <c r="D72" s="19"/>
      <c r="E72" s="19"/>
      <c r="F72" s="19"/>
      <c r="G72" s="18"/>
      <c r="H72" s="18">
        <v>1</v>
      </c>
      <c r="I72" s="9"/>
      <c r="J72" s="9"/>
      <c r="K72" s="11"/>
      <c r="L72" s="11" t="s">
        <v>89</v>
      </c>
      <c r="M72" s="2" t="s">
        <v>26</v>
      </c>
      <c r="N72" s="2"/>
      <c r="O72" s="2" t="s">
        <v>85</v>
      </c>
    </row>
    <row r="73" s="2" customFormat="1" customHeight="1" spans="1:17">
      <c r="A73" s="15">
        <v>18</v>
      </c>
      <c r="B73" s="26" t="s">
        <v>91</v>
      </c>
      <c r="C73" s="21"/>
      <c r="D73" s="26" t="s">
        <v>92</v>
      </c>
      <c r="E73" s="15">
        <v>504</v>
      </c>
      <c r="F73" s="26" t="s">
        <v>23</v>
      </c>
      <c r="G73" s="18"/>
      <c r="H73" s="18">
        <v>499</v>
      </c>
      <c r="I73" s="9"/>
      <c r="J73" s="9"/>
      <c r="K73" s="11"/>
      <c r="L73" s="11" t="s">
        <v>89</v>
      </c>
      <c r="O73" s="2" t="str">
        <f>_xlfn.DISPIMG("ID_C57BE47A7428444D905EC68D398006FF",1)</f>
        <v>=DISPIMG("ID_C57BE47A7428444D905EC68D398006FF",1)</v>
      </c>
      <c r="P73" s="2" t="str">
        <f>_xlfn.DISPIMG("ID_1FBA1FC6ED0F45E38CCD01976E19C9FB",1)</f>
        <v>=DISPIMG("ID_1FBA1FC6ED0F45E38CCD01976E19C9FB",1)</v>
      </c>
    </row>
    <row r="74" s="2" customFormat="1" customHeight="1" spans="1:17">
      <c r="A74" s="17"/>
      <c r="B74" s="17"/>
      <c r="C74" s="21"/>
      <c r="D74" s="17"/>
      <c r="E74" s="17"/>
      <c r="F74" s="17"/>
      <c r="G74" s="18"/>
      <c r="H74" s="18">
        <v>4</v>
      </c>
      <c r="I74" s="9"/>
      <c r="J74" s="9"/>
      <c r="K74" s="11"/>
      <c r="L74" s="11" t="s">
        <v>89</v>
      </c>
      <c r="O74" s="2" t="s">
        <v>64</v>
      </c>
    </row>
    <row r="75" s="2" customFormat="1" customHeight="1" spans="1:17">
      <c r="A75" s="19"/>
      <c r="B75" s="19"/>
      <c r="C75" s="22"/>
      <c r="D75" s="19"/>
      <c r="E75" s="19"/>
      <c r="F75" s="19"/>
      <c r="G75" s="18"/>
      <c r="H75" s="18">
        <v>1</v>
      </c>
      <c r="I75" s="9"/>
      <c r="J75" s="9"/>
      <c r="K75" s="11"/>
      <c r="L75" s="11" t="s">
        <v>89</v>
      </c>
      <c r="M75" s="2" t="s">
        <v>26</v>
      </c>
      <c r="N75" s="2"/>
      <c r="O75" s="2" t="s">
        <v>85</v>
      </c>
    </row>
    <row r="76" s="2" customFormat="1" customHeight="1" spans="1:17">
      <c r="A76" s="15">
        <v>19</v>
      </c>
      <c r="B76" s="26" t="s">
        <v>93</v>
      </c>
      <c r="C76" s="26" t="s">
        <v>80</v>
      </c>
      <c r="D76" s="26" t="s">
        <v>94</v>
      </c>
      <c r="E76" s="15">
        <v>5482</v>
      </c>
      <c r="F76" s="26" t="s">
        <v>23</v>
      </c>
      <c r="G76" s="18">
        <v>1031</v>
      </c>
      <c r="H76" s="18"/>
      <c r="I76" s="9"/>
      <c r="J76" s="9"/>
      <c r="K76" s="11" t="inlineStr">
        <is>
          <t>2029-05-01</t>
        </is>
      </c>
      <c r="L76" s="11" t="s">
        <v>95</v>
      </c>
    </row>
    <row r="77" s="2" customFormat="1" customHeight="1" spans="1:17">
      <c r="A77" s="17"/>
      <c r="B77" s="17"/>
      <c r="C77" s="17"/>
      <c r="D77" s="17"/>
      <c r="E77" s="17"/>
      <c r="F77" s="17"/>
      <c r="G77" s="18"/>
      <c r="H77" s="18">
        <v>1</v>
      </c>
      <c r="I77" s="9"/>
      <c r="J77" s="9"/>
      <c r="K77" s="11" t="inlineStr">
        <is>
          <t>2029-05-01</t>
        </is>
      </c>
      <c r="L77" s="11" t="s">
        <v>95</v>
      </c>
      <c r="M77" s="2" t="s">
        <v>26</v>
      </c>
      <c r="N77" s="2" t="s">
        <v>85</v>
      </c>
    </row>
    <row r="78" s="2" customFormat="1" customHeight="1" spans="1:17">
      <c r="A78" s="17"/>
      <c r="B78" s="17"/>
      <c r="C78" s="17"/>
      <c r="D78" s="17"/>
      <c r="E78" s="17"/>
      <c r="F78" s="17"/>
      <c r="G78" s="18">
        <v>186</v>
      </c>
      <c r="H78" s="18"/>
      <c r="I78" s="9"/>
      <c r="J78" s="9"/>
      <c r="K78" s="11" t="inlineStr">
        <is>
          <t>2029-02-01</t>
        </is>
      </c>
      <c r="L78" s="11" t="s">
        <v>96</v>
      </c>
    </row>
    <row r="79" s="2" customFormat="1" customHeight="1" spans="1:17">
      <c r="A79" s="17"/>
      <c r="B79" s="17"/>
      <c r="C79" s="17"/>
      <c r="D79" s="17"/>
      <c r="E79" s="17"/>
      <c r="F79" s="17"/>
      <c r="G79" s="18"/>
      <c r="H79" s="18">
        <v>1</v>
      </c>
      <c r="I79" s="9"/>
      <c r="J79" s="9"/>
      <c r="K79" s="11" t="inlineStr">
        <is>
          <t>2029-02-01</t>
        </is>
      </c>
      <c r="L79" s="11" t="s">
        <v>96</v>
      </c>
      <c r="M79" s="2" t="s">
        <v>26</v>
      </c>
    </row>
    <row r="80" s="2" customFormat="1" customHeight="1" spans="1:17">
      <c r="A80" s="17"/>
      <c r="B80" s="17"/>
      <c r="C80" s="17"/>
      <c r="D80" s="17"/>
      <c r="E80" s="17"/>
      <c r="F80" s="17"/>
      <c r="G80" s="18">
        <v>1848</v>
      </c>
      <c r="H80" s="18"/>
      <c r="I80" s="9"/>
      <c r="J80" s="9"/>
      <c r="K80" s="11" t="inlineStr">
        <is>
          <t>2029-02-01</t>
        </is>
      </c>
      <c r="L80" s="11" t="s">
        <v>97</v>
      </c>
    </row>
    <row r="81" s="2" customFormat="1" customHeight="1" spans="1:16">
      <c r="A81" s="17"/>
      <c r="B81" s="17"/>
      <c r="C81" s="17"/>
      <c r="D81" s="17"/>
      <c r="E81" s="17"/>
      <c r="F81" s="17"/>
      <c r="G81" s="18"/>
      <c r="H81" s="18">
        <v>1</v>
      </c>
      <c r="I81" s="9"/>
      <c r="J81" s="9"/>
      <c r="K81" s="11" t="inlineStr">
        <is>
          <t>2029-02-01</t>
        </is>
      </c>
      <c r="L81" s="11" t="s">
        <v>97</v>
      </c>
      <c r="M81" s="2" t="s">
        <v>26</v>
      </c>
    </row>
    <row r="82" s="2" customFormat="1" customHeight="1" spans="1:16">
      <c r="A82" s="17"/>
      <c r="B82" s="17"/>
      <c r="C82" s="17"/>
      <c r="D82" s="17"/>
      <c r="E82" s="17"/>
      <c r="F82" s="17"/>
      <c r="G82" s="18">
        <v>2410</v>
      </c>
      <c r="H82" s="18"/>
      <c r="I82" s="9"/>
      <c r="J82" s="9"/>
      <c r="K82" s="11" t="inlineStr">
        <is>
          <t>2029-03-01</t>
        </is>
      </c>
      <c r="L82" s="11" t="s">
        <v>98</v>
      </c>
    </row>
    <row r="83" s="2" customFormat="1" customHeight="1" spans="1:16">
      <c r="A83" s="17"/>
      <c r="B83" s="17"/>
      <c r="C83" s="17"/>
      <c r="D83" s="17"/>
      <c r="E83" s="17"/>
      <c r="F83" s="17"/>
      <c r="G83" s="18"/>
      <c r="H83" s="18">
        <v>1</v>
      </c>
      <c r="I83" s="9"/>
      <c r="J83" s="9"/>
      <c r="K83" s="11" t="inlineStr">
        <is>
          <t>2029-03-01</t>
        </is>
      </c>
      <c r="L83" s="11" t="s">
        <v>98</v>
      </c>
      <c r="M83" s="2" t="s">
        <v>26</v>
      </c>
      <c r="N83" s="2" t="s">
        <v>64</v>
      </c>
    </row>
    <row r="84" s="2" customFormat="1" customHeight="1" spans="1:16">
      <c r="A84" s="17"/>
      <c r="B84" s="17"/>
      <c r="C84" s="17"/>
      <c r="D84" s="17"/>
      <c r="E84" s="17"/>
      <c r="F84" s="17"/>
      <c r="G84" s="18">
        <v>1</v>
      </c>
      <c r="H84" s="18"/>
      <c r="I84" s="9"/>
      <c r="J84" s="9"/>
      <c r="K84" s="11" t="inlineStr">
        <is>
          <t>2028-12-01</t>
        </is>
      </c>
      <c r="L84" s="11" t="s">
        <v>99</v>
      </c>
    </row>
    <row r="85" s="2" customFormat="1" customHeight="1" spans="1:16">
      <c r="A85" s="17"/>
      <c r="B85" s="17"/>
      <c r="C85" s="17"/>
      <c r="D85" s="17"/>
      <c r="E85" s="17"/>
      <c r="F85" s="17"/>
      <c r="G85" s="18"/>
      <c r="H85" s="18">
        <v>1</v>
      </c>
      <c r="I85" s="9"/>
      <c r="J85" s="9"/>
      <c r="K85" s="11" t="inlineStr">
        <is>
          <t>2028-12-01</t>
        </is>
      </c>
      <c r="L85" s="11" t="s">
        <v>99</v>
      </c>
      <c r="M85" s="2" t="s">
        <v>26</v>
      </c>
    </row>
    <row r="86" s="2" customFormat="1" customHeight="1" spans="1:16">
      <c r="A86" s="19"/>
      <c r="B86" s="19"/>
      <c r="C86" s="19"/>
      <c r="D86" s="19"/>
      <c r="E86" s="19"/>
      <c r="F86" s="19"/>
      <c r="G86" s="18"/>
      <c r="H86" s="18">
        <v>1</v>
      </c>
      <c r="I86" s="9"/>
      <c r="J86" s="9"/>
      <c r="K86" s="11" t="inlineStr">
        <is>
          <t>2028-12-01</t>
        </is>
      </c>
      <c r="L86" s="11" t="s">
        <v>100</v>
      </c>
      <c r="M86" s="2" t="s">
        <v>26</v>
      </c>
      <c r="N86" s="2" t="s">
        <v>85</v>
      </c>
    </row>
    <row r="87" s="2" customFormat="1" customHeight="1" spans="1:16">
      <c r="A87" s="15">
        <v>20</v>
      </c>
      <c r="B87" s="26" t="s">
        <v>101</v>
      </c>
      <c r="C87" s="26" t="s">
        <v>69</v>
      </c>
      <c r="D87" s="26" t="s">
        <v>102</v>
      </c>
      <c r="E87" s="15">
        <v>200</v>
      </c>
      <c r="F87" s="26" t="s">
        <v>23</v>
      </c>
      <c r="H87" s="18">
        <v>199</v>
      </c>
      <c r="I87" s="9"/>
      <c r="J87" s="9"/>
      <c r="K87" s="11" t="inlineStr">
        <is>
          <t>2029-04-01</t>
        </is>
      </c>
      <c r="L87" s="11" t="s">
        <v>103</v>
      </c>
      <c r="N87" s="2" t="s">
        <v>90</v>
      </c>
      <c r="O87" s="2" t="str">
        <f>_xlfn.DISPIMG("ID_9B5128E8D89B44B1B6E46F0BAA358005",1)</f>
        <v>=DISPIMG("ID_9B5128E8D89B44B1B6E46F0BAA358005",1)</v>
      </c>
      <c r="P87" s="2" t="str">
        <f>_xlfn.DISPIMG("ID_F7083057D74A4DE3977EA42C30FB6DF4",1)</f>
        <v>=DISPIMG("ID_F7083057D74A4DE3977EA42C30FB6DF4",1)</v>
      </c>
    </row>
    <row r="88" s="2" customFormat="1" customHeight="1" spans="1:16">
      <c r="A88" s="19"/>
      <c r="B88" s="19"/>
      <c r="C88" s="19"/>
      <c r="D88" s="19"/>
      <c r="E88" s="19"/>
      <c r="F88" s="19"/>
      <c r="G88" s="18"/>
      <c r="H88" s="18">
        <v>1</v>
      </c>
      <c r="I88" s="9"/>
      <c r="J88" s="9"/>
      <c r="K88" s="11" t="inlineStr">
        <is>
          <t>2029-04-01</t>
        </is>
      </c>
      <c r="L88" s="11" t="s">
        <v>103</v>
      </c>
      <c r="M88" s="2" t="s">
        <v>26</v>
      </c>
      <c r="N88" s="2"/>
      <c r="O88" s="2" t="s">
        <v>64</v>
      </c>
    </row>
    <row r="89" s="2" customFormat="1" customHeight="1" spans="1:16">
      <c r="A89" s="15">
        <v>21</v>
      </c>
      <c r="B89" s="26" t="s">
        <v>104</v>
      </c>
      <c r="C89" s="26" t="s">
        <v>69</v>
      </c>
      <c r="D89" s="26" t="s">
        <v>105</v>
      </c>
      <c r="E89" s="15">
        <v>200</v>
      </c>
      <c r="F89" s="26" t="s">
        <v>23</v>
      </c>
      <c r="H89" s="18">
        <v>199</v>
      </c>
      <c r="I89" s="9"/>
      <c r="J89" s="9"/>
      <c r="K89" s="11" t="inlineStr">
        <is>
          <t>2029-04-07</t>
        </is>
      </c>
      <c r="L89" s="11" t="s">
        <v>106</v>
      </c>
      <c r="N89" s="2" t="s">
        <v>90</v>
      </c>
      <c r="O89" s="2" t="str">
        <f>_xlfn.DISPIMG("ID_77F2AC353429420EBB26939EE3A0896F",1)</f>
        <v>=DISPIMG("ID_77F2AC353429420EBB26939EE3A0896F",1)</v>
      </c>
      <c r="P89" s="2" t="str">
        <f>_xlfn.DISPIMG("ID_3F5D91F0CE384CAAA39B8A4677D5233D",1)</f>
        <v>=DISPIMG("ID_3F5D91F0CE384CAAA39B8A4677D5233D",1)</v>
      </c>
    </row>
    <row r="90" s="2" customFormat="1" customHeight="1" spans="1:16">
      <c r="A90" s="19"/>
      <c r="B90" s="19"/>
      <c r="C90" s="19"/>
      <c r="D90" s="19"/>
      <c r="E90" s="19"/>
      <c r="F90" s="19"/>
      <c r="G90" s="18"/>
      <c r="H90" s="18">
        <v>1</v>
      </c>
      <c r="I90" s="9"/>
      <c r="J90" s="9"/>
      <c r="K90" s="11" t="inlineStr">
        <is>
          <t>2029-04-07</t>
        </is>
      </c>
      <c r="L90" s="11" t="s">
        <v>106</v>
      </c>
      <c r="M90" s="2" t="s">
        <v>26</v>
      </c>
    </row>
    <row r="91" s="2" customFormat="1" customHeight="1" spans="1:16">
      <c r="A91" s="15">
        <v>22</v>
      </c>
      <c r="B91" s="26" t="s">
        <v>107</v>
      </c>
      <c r="C91" s="26" t="s">
        <v>80</v>
      </c>
      <c r="D91" s="26" t="s">
        <v>108</v>
      </c>
      <c r="E91" s="15">
        <v>100</v>
      </c>
      <c r="F91" s="26" t="s">
        <v>23</v>
      </c>
      <c r="H91" s="18">
        <v>99</v>
      </c>
      <c r="I91" s="9"/>
      <c r="J91" s="9"/>
      <c r="K91" s="11"/>
      <c r="L91" s="11" t="s">
        <v>78</v>
      </c>
      <c r="N91" s="2" t="s">
        <v>90</v>
      </c>
      <c r="O91" s="2" t="str">
        <f>_xlfn.DISPIMG("ID_47815BCBB01845138FEAEF19991A4AC8",1)</f>
        <v>=DISPIMG("ID_47815BCBB01845138FEAEF19991A4AC8",1)</v>
      </c>
      <c r="P91" s="2" t="str">
        <f>_xlfn.DISPIMG("ID_0BFE7ED067354CFF87D06F7170FF4DB7",1)</f>
        <v>=DISPIMG("ID_0BFE7ED067354CFF87D06F7170FF4DB7",1)</v>
      </c>
    </row>
    <row r="92" s="2" customFormat="1" customHeight="1" spans="1:16">
      <c r="A92" s="19"/>
      <c r="B92" s="19"/>
      <c r="C92" s="19"/>
      <c r="D92" s="19"/>
      <c r="E92" s="19"/>
      <c r="F92" s="19"/>
      <c r="G92" s="18"/>
      <c r="H92" s="18">
        <v>1</v>
      </c>
      <c r="I92" s="9"/>
      <c r="J92" s="9"/>
      <c r="K92" s="11"/>
      <c r="L92" s="11" t="s">
        <v>78</v>
      </c>
      <c r="M92" s="2" t="s">
        <v>26</v>
      </c>
      <c r="N92" s="2"/>
      <c r="O92" s="2" t="s">
        <v>64</v>
      </c>
    </row>
    <row r="93" s="2" customFormat="1" customHeight="1" spans="1:16">
      <c r="A93" s="15">
        <v>23</v>
      </c>
      <c r="B93" s="26" t="s">
        <v>109</v>
      </c>
      <c r="C93" s="26" t="s">
        <v>80</v>
      </c>
      <c r="D93" s="26" t="s">
        <v>110</v>
      </c>
      <c r="E93" s="15">
        <v>300</v>
      </c>
      <c r="F93" s="26" t="s">
        <v>23</v>
      </c>
      <c r="G93" s="18">
        <v>299</v>
      </c>
      <c r="H93" s="18"/>
      <c r="I93" s="9"/>
      <c r="J93" s="9"/>
      <c r="K93" s="11" t="inlineStr">
        <is>
          <t>2029-02-18</t>
        </is>
      </c>
      <c r="L93" s="11" t="s">
        <v>111</v>
      </c>
      <c r="N93" s="2" t="s">
        <v>90</v>
      </c>
      <c r="O93" s="2" t="str">
        <f>_xlfn.DISPIMG("ID_46308713944A43759530A5E154419090",1)</f>
        <v>=DISPIMG("ID_46308713944A43759530A5E154419090",1)</v>
      </c>
      <c r="P93" s="2" t="str">
        <f>_xlfn.DISPIMG("ID_6DA52C6ACDDD4C298FF0AB1C2D4F39D2",1)</f>
        <v>=DISPIMG("ID_6DA52C6ACDDD4C298FF0AB1C2D4F39D2",1)</v>
      </c>
    </row>
    <row r="94" s="2" customFormat="1" customHeight="1" spans="1:16">
      <c r="A94" s="19"/>
      <c r="B94" s="19"/>
      <c r="C94" s="19"/>
      <c r="D94" s="19"/>
      <c r="E94" s="19"/>
      <c r="F94" s="19"/>
      <c r="G94" s="18"/>
      <c r="H94" s="18">
        <v>1</v>
      </c>
      <c r="I94" s="9"/>
      <c r="J94" s="9"/>
      <c r="K94" s="11" t="inlineStr">
        <is>
          <t>2029-02-18</t>
        </is>
      </c>
      <c r="L94" s="11" t="s">
        <v>111</v>
      </c>
      <c r="M94" s="2" t="s">
        <v>26</v>
      </c>
    </row>
    <row r="95" s="2" customFormat="1" customHeight="1" spans="1:16">
      <c r="A95" s="15">
        <v>24</v>
      </c>
      <c r="B95" s="26" t="s">
        <v>112</v>
      </c>
      <c r="C95" s="26" t="s">
        <v>80</v>
      </c>
      <c r="D95" s="26" t="s">
        <v>113</v>
      </c>
      <c r="E95" s="15">
        <v>50</v>
      </c>
      <c r="F95" s="26" t="s">
        <v>23</v>
      </c>
      <c r="G95" s="18"/>
      <c r="H95" s="18">
        <v>49</v>
      </c>
      <c r="I95" s="9"/>
      <c r="J95" s="9"/>
      <c r="K95" s="11"/>
      <c r="L95" s="11" t="s">
        <v>114</v>
      </c>
      <c r="N95" s="2" t="s">
        <v>90</v>
      </c>
      <c r="O95" s="2" t="str">
        <f>_xlfn.DISPIMG("ID_EB43C22A0AAC44F1816F23F3EB3A2CCE",1)</f>
        <v>=DISPIMG("ID_EB43C22A0AAC44F1816F23F3EB3A2CCE",1)</v>
      </c>
      <c r="P95" s="2" t="str">
        <f>_xlfn.DISPIMG("ID_96C0D50E24184B9DBFD23D6A8FEA2096",1)</f>
        <v>=DISPIMG("ID_96C0D50E24184B9DBFD23D6A8FEA2096",1)</v>
      </c>
    </row>
    <row r="96" s="2" customFormat="1" customHeight="1" spans="1:16">
      <c r="A96" s="19"/>
      <c r="B96" s="19"/>
      <c r="C96" s="19"/>
      <c r="D96" s="19"/>
      <c r="E96" s="19"/>
      <c r="F96" s="19"/>
      <c r="G96" s="18"/>
      <c r="H96" s="18">
        <v>1</v>
      </c>
      <c r="I96" s="9"/>
      <c r="J96" s="9"/>
      <c r="K96" s="11"/>
      <c r="L96" s="11" t="s">
        <v>114</v>
      </c>
      <c r="M96" s="2" t="s">
        <v>26</v>
      </c>
    </row>
    <row r="97" s="2" customFormat="1" customHeight="1" spans="1:18">
      <c r="A97" s="15">
        <v>25</v>
      </c>
      <c r="B97" s="26" t="s">
        <v>115</v>
      </c>
      <c r="C97" s="26" t="s">
        <v>80</v>
      </c>
      <c r="D97" s="26" t="s">
        <v>116</v>
      </c>
      <c r="E97" s="15">
        <v>230</v>
      </c>
      <c r="F97" s="26" t="s">
        <v>23</v>
      </c>
      <c r="G97" s="18"/>
      <c r="H97" s="18">
        <v>229</v>
      </c>
      <c r="I97" s="9"/>
      <c r="J97" s="9"/>
      <c r="K97" s="11" t="inlineStr">
        <is>
          <t>2029-03-27</t>
        </is>
      </c>
      <c r="L97" s="11" t="s">
        <v>117</v>
      </c>
      <c r="N97" s="2" t="s">
        <v>90</v>
      </c>
    </row>
    <row r="98" s="2" customFormat="1" customHeight="1" spans="1:18">
      <c r="A98" s="19"/>
      <c r="B98" s="19"/>
      <c r="C98" s="19"/>
      <c r="D98" s="19"/>
      <c r="E98" s="19"/>
      <c r="F98" s="19"/>
      <c r="G98" s="18"/>
      <c r="H98" s="18">
        <v>1</v>
      </c>
      <c r="I98" s="9"/>
      <c r="J98" s="9"/>
      <c r="K98" s="11" t="inlineStr">
        <is>
          <t>2029-03-27</t>
        </is>
      </c>
      <c r="L98" s="11" t="s">
        <v>117</v>
      </c>
      <c r="M98" s="2" t="s">
        <v>26</v>
      </c>
    </row>
    <row r="99" s="2" customFormat="1" customHeight="1" spans="1:18">
      <c r="A99" s="15">
        <v>26</v>
      </c>
      <c r="B99" s="26" t="s">
        <v>118</v>
      </c>
      <c r="C99" s="26" t="s">
        <v>119</v>
      </c>
      <c r="D99" s="26" t="s">
        <v>120</v>
      </c>
      <c r="E99" s="15">
        <v>299</v>
      </c>
      <c r="F99" s="26" t="s">
        <v>23</v>
      </c>
      <c r="G99" s="18">
        <v>293</v>
      </c>
      <c r="H99" s="18"/>
      <c r="I99" s="9"/>
      <c r="J99" s="9"/>
      <c r="K99" s="11" t="inlineStr">
        <is>
          <t>2028-02-10</t>
        </is>
      </c>
      <c r="L99" s="11" t="s">
        <v>121</v>
      </c>
    </row>
    <row r="100" s="2" customFormat="1" customHeight="1" spans="1:18">
      <c r="A100" s="17"/>
      <c r="B100" s="17"/>
      <c r="C100" s="17"/>
      <c r="D100" s="17"/>
      <c r="E100" s="17"/>
      <c r="F100" s="17"/>
      <c r="G100" s="18"/>
      <c r="H100" s="18">
        <v>1</v>
      </c>
      <c r="I100" s="9"/>
      <c r="J100" s="9"/>
      <c r="K100" s="11" t="inlineStr">
        <is>
          <t>2028-02-10</t>
        </is>
      </c>
      <c r="L100" s="11" t="s">
        <v>121</v>
      </c>
      <c r="M100" s="2" t="s">
        <v>26</v>
      </c>
    </row>
    <row r="101" s="2" customFormat="1" customHeight="1" spans="1:18">
      <c r="A101" s="17"/>
      <c r="B101" s="17"/>
      <c r="C101" s="17"/>
      <c r="D101" s="17"/>
      <c r="E101" s="17"/>
      <c r="F101" s="17"/>
      <c r="G101" s="18">
        <v>4</v>
      </c>
      <c r="H101" s="18"/>
      <c r="I101" s="9"/>
      <c r="J101" s="9"/>
      <c r="K101" s="11" t="inlineStr">
        <is>
          <t>2028-02-06</t>
        </is>
      </c>
      <c r="L101" s="11" t="s">
        <v>122</v>
      </c>
    </row>
    <row r="102" s="2" customFormat="1" customHeight="1" spans="1:18">
      <c r="A102" s="19"/>
      <c r="B102" s="19"/>
      <c r="C102" s="19"/>
      <c r="D102" s="19"/>
      <c r="E102" s="19"/>
      <c r="F102" s="19"/>
      <c r="G102" s="18"/>
      <c r="H102" s="18">
        <v>1</v>
      </c>
      <c r="I102" s="9"/>
      <c r="J102" s="9"/>
      <c r="K102" s="11" t="inlineStr">
        <is>
          <t>2028-02-06</t>
        </is>
      </c>
      <c r="L102" s="11" t="s">
        <v>122</v>
      </c>
      <c r="M102" s="2" t="s">
        <v>26</v>
      </c>
    </row>
    <row r="103" s="2" customFormat="1" customHeight="1" spans="1:18">
      <c r="A103" s="15">
        <v>27</v>
      </c>
      <c r="B103" s="26" t="s">
        <v>123</v>
      </c>
      <c r="C103" s="26" t="s">
        <v>80</v>
      </c>
      <c r="D103" s="26" t="s">
        <v>124</v>
      </c>
      <c r="E103" s="15">
        <v>300</v>
      </c>
      <c r="F103" s="26" t="s">
        <v>23</v>
      </c>
      <c r="G103" s="18">
        <v>291</v>
      </c>
      <c r="H103" s="18"/>
      <c r="I103" s="9"/>
      <c r="J103" s="9"/>
      <c r="K103" s="11" t="inlineStr">
        <is>
          <t>2029-01-23</t>
        </is>
      </c>
      <c r="L103" s="11" t="s">
        <v>125</v>
      </c>
      <c r="N103" s="2" t="s">
        <v>90</v>
      </c>
      <c r="O103" s="2" t="str">
        <f>_xlfn.DISPIMG("ID_87F41EA077A54DC8AA78BEE70E7719C3",1)</f>
        <v>=DISPIMG("ID_87F41EA077A54DC8AA78BEE70E7719C3",1)</v>
      </c>
      <c r="P103" s="2" t="str">
        <f>_xlfn.DISPIMG("ID_34C0643BA79F46ECA8245FF3D4F4ED44",1)</f>
        <v>=DISPIMG("ID_34C0643BA79F46ECA8245FF3D4F4ED44",1)</v>
      </c>
    </row>
    <row r="104" s="2" customFormat="1" customHeight="1" spans="1:18">
      <c r="A104" s="17"/>
      <c r="B104" s="17"/>
      <c r="C104" s="17"/>
      <c r="D104" s="17"/>
      <c r="E104" s="17"/>
      <c r="F104" s="17"/>
      <c r="G104" s="18"/>
      <c r="H104" s="18">
        <v>8</v>
      </c>
      <c r="I104" s="9"/>
      <c r="J104" s="9"/>
      <c r="K104" s="11" t="inlineStr">
        <is>
          <t>2029-01-23</t>
        </is>
      </c>
      <c r="L104" s="11" t="s">
        <v>125</v>
      </c>
      <c r="O104" s="2" t="s">
        <v>64</v>
      </c>
      <c r="P104" s="2" t="str">
        <f>_xlfn.DISPIMG("ID_1FFB6247A8D54996962D8B88AEC0FF30",1)</f>
        <v>=DISPIMG("ID_1FFB6247A8D54996962D8B88AEC0FF30",1)</v>
      </c>
      <c r="Q104" s="2" t="str">
        <f>_xlfn.DISPIMG("ID_CDAA0709F22343EE896298582EBD592C",1)</f>
        <v>=DISPIMG("ID_CDAA0709F22343EE896298582EBD592C",1)</v>
      </c>
      <c r="R104" s="2" t="str">
        <f>_xlfn.DISPIMG("ID_A22B37F9C8A04DB48175B6C0A672DF6F",1)</f>
        <v>=DISPIMG("ID_A22B37F9C8A04DB48175B6C0A672DF6F",1)</v>
      </c>
    </row>
    <row r="105" s="2" customFormat="1" customHeight="1" spans="1:18">
      <c r="A105" s="19"/>
      <c r="B105" s="19"/>
      <c r="C105" s="19"/>
      <c r="D105" s="19"/>
      <c r="E105" s="19"/>
      <c r="F105" s="19"/>
      <c r="G105" s="18"/>
      <c r="H105" s="18">
        <v>1</v>
      </c>
      <c r="I105" s="9"/>
      <c r="J105" s="9"/>
      <c r="K105" s="11" t="inlineStr">
        <is>
          <t>2029-01-23</t>
        </is>
      </c>
      <c r="L105" s="11" t="s">
        <v>125</v>
      </c>
      <c r="M105" s="2" t="s">
        <v>26</v>
      </c>
      <c r="N105" s="2"/>
      <c r="O105" s="2" t="s">
        <v>64</v>
      </c>
      <c r="P105" s="2" t="str">
        <f>_xlfn.DISPIMG("ID_A22B37F9C8A04DB48175B6C0A672DF6F",1)</f>
        <v>=DISPIMG("ID_A22B37F9C8A04DB48175B6C0A672DF6F",1)</v>
      </c>
    </row>
    <row r="106" s="2" customFormat="1" customHeight="1" spans="1:18">
      <c r="A106" s="15">
        <v>28</v>
      </c>
      <c r="B106" s="26" t="s">
        <v>126</v>
      </c>
      <c r="C106" s="26" t="s">
        <v>80</v>
      </c>
      <c r="D106" s="26" t="s">
        <v>127</v>
      </c>
      <c r="E106" s="15">
        <v>998</v>
      </c>
      <c r="F106" s="26" t="s">
        <v>23</v>
      </c>
      <c r="G106" s="18">
        <v>756</v>
      </c>
      <c r="H106" s="18"/>
      <c r="I106" s="9"/>
      <c r="J106" s="9"/>
      <c r="K106" s="11" t="inlineStr">
        <is>
          <t>2029-08-07</t>
        </is>
      </c>
      <c r="L106" s="11" t="s">
        <v>128</v>
      </c>
    </row>
    <row r="107" s="2" customFormat="1" customHeight="1" spans="1:18">
      <c r="A107" s="17"/>
      <c r="B107" s="17"/>
      <c r="C107" s="17"/>
      <c r="D107" s="17"/>
      <c r="E107" s="17"/>
      <c r="F107" s="17"/>
      <c r="G107" s="18"/>
      <c r="H107" s="18">
        <v>1</v>
      </c>
      <c r="I107" s="9"/>
      <c r="J107" s="9"/>
      <c r="K107" s="11" t="inlineStr">
        <is>
          <t>2029-08-07</t>
        </is>
      </c>
      <c r="L107" s="11" t="s">
        <v>128</v>
      </c>
      <c r="M107" s="2" t="s">
        <v>26</v>
      </c>
    </row>
    <row r="108" s="2" customFormat="1" customHeight="1" spans="1:18">
      <c r="A108" s="17"/>
      <c r="B108" s="17"/>
      <c r="C108" s="17"/>
      <c r="D108" s="17"/>
      <c r="E108" s="17"/>
      <c r="F108" s="17"/>
      <c r="G108" s="18">
        <v>237</v>
      </c>
      <c r="H108" s="18"/>
      <c r="I108" s="9"/>
      <c r="J108" s="9"/>
      <c r="K108" s="11"/>
      <c r="L108" s="11" t="s">
        <v>129</v>
      </c>
    </row>
    <row r="109" s="2" customFormat="1" customHeight="1" spans="1:18">
      <c r="A109" s="17"/>
      <c r="B109" s="17"/>
      <c r="C109" s="17"/>
      <c r="D109" s="17"/>
      <c r="E109" s="17"/>
      <c r="F109" s="17"/>
      <c r="G109" s="18"/>
      <c r="H109" s="18">
        <v>1</v>
      </c>
      <c r="I109" s="9"/>
      <c r="J109" s="9"/>
      <c r="K109" s="11"/>
      <c r="L109" s="11" t="s">
        <v>129</v>
      </c>
      <c r="M109" s="2" t="s">
        <v>26</v>
      </c>
      <c r="N109" s="2" t="s">
        <v>64</v>
      </c>
    </row>
    <row r="110" s="2" customFormat="1" customHeight="1" spans="1:18">
      <c r="A110" s="19"/>
      <c r="B110" s="19"/>
      <c r="C110" s="19"/>
      <c r="D110" s="19"/>
      <c r="E110" s="19"/>
      <c r="F110" s="19"/>
      <c r="G110" s="18"/>
      <c r="H110" s="18">
        <v>3</v>
      </c>
      <c r="I110" s="9"/>
      <c r="J110" s="9"/>
      <c r="K110" s="11"/>
      <c r="L110" s="11"/>
      <c r="N110" s="2" t="s">
        <v>29</v>
      </c>
      <c r="O110" s="2" t="str">
        <f>_xlfn.DISPIMG("ID_CE873163FDA34F24A643710B06CE7E82",1)</f>
        <v>=DISPIMG("ID_CE873163FDA34F24A643710B06CE7E82",1)</v>
      </c>
    </row>
    <row r="111" s="2" customFormat="1" customHeight="1" spans="1:18">
      <c r="A111" s="15">
        <v>29</v>
      </c>
      <c r="B111" s="26" t="s">
        <v>130</v>
      </c>
      <c r="C111" s="26" t="s">
        <v>80</v>
      </c>
      <c r="D111" s="26" t="s">
        <v>131</v>
      </c>
      <c r="E111" s="15">
        <v>102</v>
      </c>
      <c r="F111" s="26" t="s">
        <v>23</v>
      </c>
      <c r="G111" s="18">
        <v>83</v>
      </c>
      <c r="H111" s="18"/>
      <c r="I111" s="9"/>
      <c r="J111" s="9"/>
      <c r="K111" s="11"/>
      <c r="L111" s="11" t="s">
        <v>132</v>
      </c>
    </row>
    <row r="112" s="2" customFormat="1" customHeight="1" spans="1:18">
      <c r="A112" s="17"/>
      <c r="B112" s="17"/>
      <c r="C112" s="17"/>
      <c r="D112" s="17"/>
      <c r="E112" s="17"/>
      <c r="F112" s="17"/>
      <c r="G112" s="18"/>
      <c r="H112" s="18">
        <v>1</v>
      </c>
      <c r="I112" s="9"/>
      <c r="J112" s="9"/>
      <c r="K112" s="11"/>
      <c r="L112" s="11" t="s">
        <v>132</v>
      </c>
      <c r="M112" s="2" t="s">
        <v>26</v>
      </c>
    </row>
    <row r="113" s="2" customFormat="1" customHeight="1" spans="1:17">
      <c r="A113" s="17"/>
      <c r="B113" s="17"/>
      <c r="C113" s="17"/>
      <c r="D113" s="17"/>
      <c r="E113" s="17"/>
      <c r="F113" s="17"/>
      <c r="G113" s="18">
        <v>17</v>
      </c>
      <c r="H113" s="18"/>
      <c r="I113" s="9"/>
      <c r="J113" s="9"/>
      <c r="K113" s="11"/>
      <c r="L113" s="11" t="s">
        <v>133</v>
      </c>
    </row>
    <row r="114" s="2" customFormat="1" customHeight="1" spans="1:17">
      <c r="A114" s="19"/>
      <c r="B114" s="19"/>
      <c r="C114" s="19"/>
      <c r="D114" s="19"/>
      <c r="E114" s="19"/>
      <c r="F114" s="19"/>
      <c r="G114" s="18"/>
      <c r="H114" s="18">
        <v>1</v>
      </c>
      <c r="I114" s="9"/>
      <c r="J114" s="9"/>
      <c r="K114" s="11"/>
      <c r="L114" s="11" t="s">
        <v>133</v>
      </c>
      <c r="M114" s="2" t="s">
        <v>26</v>
      </c>
    </row>
    <row r="115" s="2" customFormat="1" customHeight="1" spans="1:17">
      <c r="A115" s="15">
        <v>30</v>
      </c>
      <c r="B115" s="26" t="s">
        <v>134</v>
      </c>
      <c r="C115" s="26" t="s">
        <v>80</v>
      </c>
      <c r="D115" s="26" t="s">
        <v>135</v>
      </c>
      <c r="E115" s="15">
        <v>216</v>
      </c>
      <c r="F115" s="26" t="s">
        <v>23</v>
      </c>
      <c r="G115" s="18">
        <v>215</v>
      </c>
      <c r="H115" s="18"/>
      <c r="I115" s="9"/>
      <c r="J115" s="9"/>
      <c r="K115" s="11"/>
      <c r="L115" s="11" t="s">
        <v>136</v>
      </c>
    </row>
    <row r="116" s="2" customFormat="1" customHeight="1" spans="1:17">
      <c r="A116" s="19"/>
      <c r="B116" s="19"/>
      <c r="C116" s="19"/>
      <c r="D116" s="19"/>
      <c r="E116" s="19"/>
      <c r="F116" s="19"/>
      <c r="G116" s="18"/>
      <c r="H116" s="18">
        <v>1</v>
      </c>
      <c r="I116" s="9"/>
      <c r="J116" s="9"/>
      <c r="K116" s="11"/>
      <c r="L116" s="11" t="s">
        <v>136</v>
      </c>
      <c r="M116" s="2" t="s">
        <v>26</v>
      </c>
    </row>
    <row r="117" s="2" customFormat="1" customHeight="1" spans="1:17">
      <c r="A117" s="15">
        <v>31</v>
      </c>
      <c r="B117" s="26" t="s">
        <v>137</v>
      </c>
      <c r="C117" s="26" t="s">
        <v>80</v>
      </c>
      <c r="D117" s="26" t="s">
        <v>138</v>
      </c>
      <c r="E117" s="15">
        <v>1213</v>
      </c>
      <c r="F117" s="26" t="s">
        <v>23</v>
      </c>
      <c r="G117" s="18">
        <v>1210</v>
      </c>
      <c r="H117" s="18"/>
      <c r="I117" s="9"/>
      <c r="J117" s="9"/>
      <c r="K117" s="11"/>
      <c r="L117" s="11" t="s">
        <v>139</v>
      </c>
    </row>
    <row r="118" s="2" customFormat="1" customHeight="1" spans="1:17">
      <c r="A118" s="17"/>
      <c r="B118" s="17"/>
      <c r="C118" s="17"/>
      <c r="D118" s="17"/>
      <c r="E118" s="17"/>
      <c r="F118" s="17"/>
      <c r="G118" s="18"/>
      <c r="H118" s="18">
        <v>2</v>
      </c>
      <c r="I118" s="9"/>
      <c r="J118" s="9"/>
      <c r="K118" s="11"/>
      <c r="L118" s="11" t="s">
        <v>139</v>
      </c>
      <c r="N118" s="2" t="s">
        <v>64</v>
      </c>
      <c r="O118" s="2" t="str">
        <f>_xlfn.DISPIMG("ID_0723CE1A30DE4146B57B906A0FDE6AEE",1)</f>
        <v>=DISPIMG("ID_0723CE1A30DE4146B57B906A0FDE6AEE",1)</v>
      </c>
    </row>
    <row r="119" s="2" customFormat="1" customHeight="1" spans="1:17">
      <c r="A119" s="19"/>
      <c r="B119" s="19"/>
      <c r="C119" s="19"/>
      <c r="D119" s="19"/>
      <c r="E119" s="19"/>
      <c r="F119" s="19"/>
      <c r="G119" s="18"/>
      <c r="H119" s="18">
        <v>1</v>
      </c>
      <c r="I119" s="9"/>
      <c r="J119" s="9"/>
      <c r="K119" s="11"/>
      <c r="L119" s="11" t="s">
        <v>139</v>
      </c>
      <c r="M119" s="2" t="s">
        <v>26</v>
      </c>
      <c r="N119" s="2" t="s">
        <v>64</v>
      </c>
    </row>
    <row r="120" s="2" customFormat="1" customHeight="1" spans="1:17">
      <c r="A120" s="15">
        <v>32</v>
      </c>
      <c r="B120" s="26" t="s">
        <v>140</v>
      </c>
      <c r="C120" s="26" t="s">
        <v>80</v>
      </c>
      <c r="D120" s="26" t="s">
        <v>141</v>
      </c>
      <c r="E120" s="15">
        <v>1080</v>
      </c>
      <c r="F120" s="26" t="s">
        <v>23</v>
      </c>
      <c r="G120" s="18">
        <v>1077</v>
      </c>
      <c r="H120" s="18"/>
      <c r="I120" s="9"/>
      <c r="J120" s="9"/>
      <c r="K120" s="11" t="inlineStr">
        <is>
          <t>2029-04-10</t>
        </is>
      </c>
      <c r="L120" s="11" t="s">
        <v>142</v>
      </c>
    </row>
    <row r="121" s="2" customFormat="1" customHeight="1" spans="1:17">
      <c r="A121" s="17"/>
      <c r="B121" s="17"/>
      <c r="C121" s="17"/>
      <c r="D121" s="17"/>
      <c r="E121" s="17"/>
      <c r="F121" s="17"/>
      <c r="G121" s="18"/>
      <c r="H121" s="18">
        <v>2</v>
      </c>
      <c r="I121" s="9"/>
      <c r="J121" s="9"/>
      <c r="K121" s="11"/>
      <c r="L121" s="11"/>
      <c r="N121" s="2" t="s">
        <v>29</v>
      </c>
      <c r="O121" s="2" t="str">
        <f>_xlfn.DISPIMG("ID_86F88132887D4F7EAE117FABA0EAABB8",1)</f>
        <v>=DISPIMG("ID_86F88132887D4F7EAE117FABA0EAABB8",1)</v>
      </c>
    </row>
    <row r="122" s="2" customFormat="1" customHeight="1" spans="1:17">
      <c r="A122" s="19"/>
      <c r="B122" s="19"/>
      <c r="C122" s="19"/>
      <c r="D122" s="19"/>
      <c r="E122" s="19"/>
      <c r="F122" s="19"/>
      <c r="G122" s="18"/>
      <c r="H122" s="18">
        <v>1</v>
      </c>
      <c r="I122" s="9"/>
      <c r="J122" s="9"/>
      <c r="K122" s="11"/>
      <c r="L122" s="11"/>
      <c r="M122" s="2" t="s">
        <v>26</v>
      </c>
      <c r="N122" s="2" t="s">
        <v>29</v>
      </c>
    </row>
    <row r="123" s="2" customFormat="1" customHeight="1" spans="1:17">
      <c r="A123" s="15">
        <v>33</v>
      </c>
      <c r="B123" s="26" t="s">
        <v>143</v>
      </c>
      <c r="C123" s="26" t="s">
        <v>80</v>
      </c>
      <c r="D123" s="26" t="s">
        <v>144</v>
      </c>
      <c r="E123" s="15">
        <v>100</v>
      </c>
      <c r="F123" s="26" t="s">
        <v>23</v>
      </c>
      <c r="H123" s="18">
        <v>99</v>
      </c>
      <c r="I123" s="9"/>
      <c r="J123" s="9"/>
      <c r="K123" s="11" t="inlineStr">
        <is>
          <t>2029-01-19</t>
        </is>
      </c>
      <c r="L123" s="11" t="s">
        <v>145</v>
      </c>
      <c r="N123" s="2" t="s">
        <v>90</v>
      </c>
      <c r="O123" s="2" t="str">
        <f>_xlfn.DISPIMG("ID_F1C228EC28F64E328CA8462B43E2FAF5",1)</f>
        <v>=DISPIMG("ID_F1C228EC28F64E328CA8462B43E2FAF5",1)</v>
      </c>
      <c r="P123" s="2" t="str">
        <f>_xlfn.DISPIMG("ID_15BBAE07C9564B3791D238FB0D1A2E34",1)</f>
        <v>=DISPIMG("ID_15BBAE07C9564B3791D238FB0D1A2E34",1)</v>
      </c>
      <c r="Q123" s="2" t="str">
        <f>_xlfn.DISPIMG("ID_682AEEEE05C846AE8229B52044F26C08",1)</f>
        <v>=DISPIMG("ID_682AEEEE05C846AE8229B52044F26C08",1)</v>
      </c>
    </row>
    <row r="124" s="2" customFormat="1" customHeight="1" spans="1:17">
      <c r="A124" s="19"/>
      <c r="B124" s="19"/>
      <c r="C124" s="19"/>
      <c r="D124" s="19"/>
      <c r="E124" s="19"/>
      <c r="F124" s="19"/>
      <c r="G124" s="18"/>
      <c r="H124" s="18">
        <v>1</v>
      </c>
      <c r="I124" s="9"/>
      <c r="J124" s="9"/>
      <c r="K124" s="11" t="inlineStr">
        <is>
          <t>2029-01-19</t>
        </is>
      </c>
      <c r="L124" s="11" t="s">
        <v>145</v>
      </c>
      <c r="M124" s="2" t="s">
        <v>26</v>
      </c>
    </row>
    <row r="125" s="2" customFormat="1" customHeight="1" spans="1:17">
      <c r="A125" s="15">
        <v>34</v>
      </c>
      <c r="B125" s="26" t="s">
        <v>146</v>
      </c>
      <c r="C125" s="26" t="s">
        <v>80</v>
      </c>
      <c r="D125" s="26" t="s">
        <v>147</v>
      </c>
      <c r="E125" s="15">
        <v>300</v>
      </c>
      <c r="F125" s="26" t="s">
        <v>23</v>
      </c>
      <c r="H125" s="18">
        <v>71</v>
      </c>
      <c r="I125" s="9"/>
      <c r="J125" s="9"/>
      <c r="K125" s="11" t="inlineStr">
        <is>
          <t>2028-12-03</t>
        </is>
      </c>
      <c r="L125" s="11" t="s">
        <v>148</v>
      </c>
      <c r="N125" s="2" t="s">
        <v>90</v>
      </c>
      <c r="O125" s="2" t="str">
        <f>_xlfn.DISPIMG("ID_676802ABDF1C4358940BD64D949658A8",1)</f>
        <v>=DISPIMG("ID_676802ABDF1C4358940BD64D949658A8",1)</v>
      </c>
      <c r="P125" s="2" t="str">
        <f>_xlfn.DISPIMG("ID_1A26131651644620A9E9DDD427EBEAE3",1)</f>
        <v>=DISPIMG("ID_1A26131651644620A9E9DDD427EBEAE3",1)</v>
      </c>
    </row>
    <row r="126" s="2" customFormat="1" customHeight="1" spans="1:17">
      <c r="A126" s="17"/>
      <c r="B126" s="17"/>
      <c r="C126" s="17"/>
      <c r="D126" s="17"/>
      <c r="E126" s="17"/>
      <c r="F126" s="17"/>
      <c r="G126" s="18"/>
      <c r="H126" s="18">
        <v>1</v>
      </c>
      <c r="I126" s="9"/>
      <c r="J126" s="9"/>
      <c r="K126" s="11" t="inlineStr">
        <is>
          <t>2028-12-03</t>
        </is>
      </c>
      <c r="L126" s="11" t="s">
        <v>148</v>
      </c>
      <c r="M126" s="2" t="s">
        <v>26</v>
      </c>
      <c r="N126" s="2"/>
      <c r="O126" s="2" t="s">
        <v>64</v>
      </c>
      <c r="P126" s="2" t="str">
        <f>_xlfn.DISPIMG("ID_4D106E43B697434DA9CDCAB91B01C553",1)</f>
        <v>=DISPIMG("ID_4D106E43B697434DA9CDCAB91B01C553",1)</v>
      </c>
    </row>
    <row r="127" s="2" customFormat="1" customHeight="1" spans="1:17">
      <c r="A127" s="17"/>
      <c r="B127" s="17"/>
      <c r="C127" s="17"/>
      <c r="D127" s="17"/>
      <c r="E127" s="17"/>
      <c r="F127" s="17"/>
      <c r="H127" s="18">
        <v>223</v>
      </c>
      <c r="I127" s="9"/>
      <c r="J127" s="9"/>
      <c r="K127" s="11" t="inlineStr">
        <is>
          <t>2029-03-11</t>
        </is>
      </c>
      <c r="L127" s="11" t="s">
        <v>149</v>
      </c>
      <c r="O127" s="2" t="str">
        <f>_xlfn.DISPIMG("ID_676802ABDF1C4358940BD64D949658A8",1)</f>
        <v>=DISPIMG("ID_676802ABDF1C4358940BD64D949658A8",1)</v>
      </c>
      <c r="P127" s="2" t="str">
        <f>_xlfn.DISPIMG("ID_1A26131651644620A9E9DDD427EBEAE3",1)</f>
        <v>=DISPIMG("ID_1A26131651644620A9E9DDD427EBEAE3",1)</v>
      </c>
      <c r="Q127" s="2" t="str">
        <f>_xlfn.DISPIMG("ID_1A26131651644620A9E9DDD427EBEAE3",1)</f>
        <v>=DISPIMG("ID_1A26131651644620A9E9DDD427EBEAE3",1)</v>
      </c>
    </row>
    <row r="128" s="2" customFormat="1" customHeight="1" spans="1:17">
      <c r="A128" s="17"/>
      <c r="B128" s="17"/>
      <c r="C128" s="17"/>
      <c r="D128" s="17"/>
      <c r="E128" s="17"/>
      <c r="F128" s="17"/>
      <c r="G128" s="18"/>
      <c r="H128" s="18">
        <v>3</v>
      </c>
      <c r="I128" s="9"/>
      <c r="J128" s="9"/>
      <c r="K128" s="11" t="inlineStr">
        <is>
          <t>2029-03-11</t>
        </is>
      </c>
      <c r="L128" s="11" t="s">
        <v>149</v>
      </c>
      <c r="O128" s="2" t="s">
        <v>64</v>
      </c>
      <c r="P128" s="2" t="str">
        <f>_xlfn.DISPIMG("ID_057B7205E8FD4BE6A82D56D6F97E01E3",1)</f>
        <v>=DISPIMG("ID_057B7205E8FD4BE6A82D56D6F97E01E3",1)</v>
      </c>
    </row>
    <row r="129" s="2" customFormat="1" customHeight="1" spans="1:16">
      <c r="A129" s="17"/>
      <c r="B129" s="17"/>
      <c r="C129" s="17"/>
      <c r="D129" s="17"/>
      <c r="E129" s="17"/>
      <c r="F129" s="17"/>
      <c r="G129" s="18"/>
      <c r="H129" s="18">
        <v>1</v>
      </c>
      <c r="I129" s="9"/>
      <c r="J129" s="9"/>
      <c r="K129" s="11" t="inlineStr">
        <is>
          <t>2029-03-11</t>
        </is>
      </c>
      <c r="L129" s="11" t="s">
        <v>149</v>
      </c>
      <c r="M129" s="2" t="s">
        <v>26</v>
      </c>
      <c r="N129" s="2"/>
      <c r="O129" s="2" t="s">
        <v>64</v>
      </c>
      <c r="P129" s="2" t="str">
        <f>_xlfn.DISPIMG("ID_4D106E43B697434DA9CDCAB91B01C553",1)</f>
        <v>=DISPIMG("ID_4D106E43B697434DA9CDCAB91B01C553",1)</v>
      </c>
    </row>
    <row r="130" s="2" customFormat="1" customHeight="1" spans="1:16">
      <c r="A130" s="19"/>
      <c r="B130" s="19"/>
      <c r="C130" s="19"/>
      <c r="D130" s="19"/>
      <c r="E130" s="19"/>
      <c r="F130" s="19"/>
      <c r="G130" s="18"/>
      <c r="H130" s="18">
        <v>1</v>
      </c>
      <c r="I130" s="9"/>
      <c r="J130" s="9"/>
      <c r="K130" s="11" t="inlineStr">
        <is>
          <t>2029-03-11</t>
        </is>
      </c>
      <c r="L130" s="11" t="s">
        <v>149</v>
      </c>
      <c r="O130" s="2" t="s">
        <v>150</v>
      </c>
      <c r="P130" s="2" t="str">
        <f>_xlfn.DISPIMG("ID_2884E0BF4E6642988D5253BE4900888D",1)</f>
        <v>=DISPIMG("ID_2884E0BF4E6642988D5253BE4900888D",1)</v>
      </c>
    </row>
    <row r="131" s="2" customFormat="1" customHeight="1" spans="1:16">
      <c r="A131" s="15">
        <v>35</v>
      </c>
      <c r="B131" s="26" t="s">
        <v>151</v>
      </c>
      <c r="C131" s="26" t="s">
        <v>80</v>
      </c>
      <c r="D131" s="26" t="s">
        <v>152</v>
      </c>
      <c r="E131" s="15">
        <v>47</v>
      </c>
      <c r="F131" s="26" t="s">
        <v>23</v>
      </c>
      <c r="G131" s="18">
        <v>41</v>
      </c>
      <c r="H131" s="18"/>
      <c r="I131" s="9"/>
      <c r="J131" s="9"/>
      <c r="K131" s="11" t="inlineStr">
        <is>
          <t>2029-01-07</t>
        </is>
      </c>
      <c r="L131" s="11" t="s">
        <v>153</v>
      </c>
    </row>
    <row r="132" s="2" customFormat="1" customHeight="1" spans="1:16">
      <c r="A132" s="17"/>
      <c r="B132" s="17"/>
      <c r="C132" s="17"/>
      <c r="D132" s="17"/>
      <c r="E132" s="17"/>
      <c r="F132" s="17"/>
      <c r="G132" s="18"/>
      <c r="H132" s="18">
        <v>5</v>
      </c>
      <c r="I132" s="9"/>
      <c r="J132" s="9"/>
      <c r="K132" s="11" t="inlineStr">
        <is>
          <t>2029-01-07</t>
        </is>
      </c>
      <c r="L132" s="11" t="s">
        <v>153</v>
      </c>
      <c r="N132" s="2" t="s">
        <v>64</v>
      </c>
      <c r="O132" s="2" t="str">
        <f>_xlfn.DISPIMG("ID_F7222232B4E244D3AE535C0A30AF4CBB",1)</f>
        <v>=DISPIMG("ID_F7222232B4E244D3AE535C0A30AF4CBB",1)</v>
      </c>
      <c r="P132" s="2" t="str">
        <f>_xlfn.DISPIMG("ID_6DDE628A1603439F84A5D1E2CA1C64FA",1)</f>
        <v>=DISPIMG("ID_6DDE628A1603439F84A5D1E2CA1C64FA",1)</v>
      </c>
    </row>
    <row r="133" s="2" customFormat="1" customHeight="1" spans="1:16">
      <c r="A133" s="19"/>
      <c r="B133" s="19"/>
      <c r="C133" s="19"/>
      <c r="D133" s="19"/>
      <c r="E133" s="19"/>
      <c r="F133" s="19"/>
      <c r="G133" s="18"/>
      <c r="H133" s="18">
        <v>1</v>
      </c>
      <c r="I133" s="9"/>
      <c r="J133" s="9"/>
      <c r="K133" s="11" t="inlineStr">
        <is>
          <t>2029-01-07</t>
        </is>
      </c>
      <c r="L133" s="11" t="s">
        <v>153</v>
      </c>
      <c r="M133" s="2" t="s">
        <v>26</v>
      </c>
      <c r="N133" s="2" t="s">
        <v>64</v>
      </c>
    </row>
    <row r="134" s="2" customFormat="1" customHeight="1" spans="1:16">
      <c r="A134" s="15">
        <v>36</v>
      </c>
      <c r="B134" s="26" t="s">
        <v>154</v>
      </c>
      <c r="C134" s="26" t="s">
        <v>80</v>
      </c>
      <c r="D134" s="26" t="s">
        <v>155</v>
      </c>
      <c r="E134" s="15">
        <v>216</v>
      </c>
      <c r="F134" s="26" t="s">
        <v>23</v>
      </c>
      <c r="G134" s="18">
        <v>215</v>
      </c>
      <c r="H134" s="18"/>
      <c r="I134" s="9"/>
      <c r="J134" s="9"/>
      <c r="K134" s="11" t="inlineStr">
        <is>
          <t>2028-12-31</t>
        </is>
      </c>
      <c r="L134" s="11" t="s">
        <v>156</v>
      </c>
    </row>
    <row r="135" s="2" customFormat="1" customHeight="1" spans="1:16">
      <c r="A135" s="19"/>
      <c r="B135" s="19"/>
      <c r="C135" s="19"/>
      <c r="D135" s="19"/>
      <c r="E135" s="19"/>
      <c r="F135" s="19"/>
      <c r="G135" s="18"/>
      <c r="H135" s="18">
        <v>1</v>
      </c>
      <c r="I135" s="9"/>
      <c r="J135" s="9"/>
      <c r="K135" s="11" t="inlineStr">
        <is>
          <t>2028-12-31</t>
        </is>
      </c>
      <c r="L135" s="11" t="s">
        <v>156</v>
      </c>
      <c r="M135" s="2" t="s">
        <v>26</v>
      </c>
    </row>
    <row r="136" s="2" customFormat="1" customHeight="1" spans="1:16">
      <c r="A136" s="15">
        <v>37</v>
      </c>
      <c r="B136" s="26" t="s">
        <v>157</v>
      </c>
      <c r="C136" s="26" t="s">
        <v>80</v>
      </c>
      <c r="D136" s="26" t="s">
        <v>158</v>
      </c>
      <c r="E136" s="15">
        <v>239</v>
      </c>
      <c r="F136" s="26" t="s">
        <v>23</v>
      </c>
      <c r="G136" s="18">
        <v>228</v>
      </c>
      <c r="H136" s="18"/>
      <c r="I136" s="9"/>
      <c r="J136" s="9"/>
      <c r="K136" s="11" t="inlineStr">
        <is>
          <t>2029-05-31</t>
        </is>
      </c>
      <c r="L136" s="11" t="s">
        <v>159</v>
      </c>
    </row>
    <row r="137" s="2" customFormat="1" customHeight="1" spans="1:16">
      <c r="A137" s="17"/>
      <c r="B137" s="17"/>
      <c r="C137" s="17"/>
      <c r="D137" s="17"/>
      <c r="E137" s="17"/>
      <c r="F137" s="17"/>
      <c r="G137" s="18"/>
      <c r="H137" s="18">
        <v>1</v>
      </c>
      <c r="I137" s="9"/>
      <c r="J137" s="9"/>
      <c r="K137" s="11" t="inlineStr">
        <is>
          <t>2029-05-31</t>
        </is>
      </c>
      <c r="L137" s="11" t="s">
        <v>159</v>
      </c>
      <c r="M137" s="2" t="s">
        <v>26</v>
      </c>
    </row>
    <row r="138" s="2" customFormat="1" customHeight="1" spans="1:16">
      <c r="A138" s="17"/>
      <c r="B138" s="17"/>
      <c r="C138" s="17"/>
      <c r="D138" s="17"/>
      <c r="E138" s="17"/>
      <c r="F138" s="17"/>
      <c r="G138" s="18">
        <v>9</v>
      </c>
      <c r="H138" s="18"/>
      <c r="I138" s="9"/>
      <c r="J138" s="9"/>
      <c r="K138" s="11" t="inlineStr">
        <is>
          <t>2029-04-30</t>
        </is>
      </c>
      <c r="L138" s="11" t="s">
        <v>160</v>
      </c>
    </row>
    <row r="139" s="2" customFormat="1" customHeight="1" spans="1:16">
      <c r="A139" s="19"/>
      <c r="B139" s="19"/>
      <c r="C139" s="19"/>
      <c r="D139" s="19"/>
      <c r="E139" s="19"/>
      <c r="F139" s="19"/>
      <c r="G139" s="18"/>
      <c r="H139" s="18">
        <v>1</v>
      </c>
      <c r="I139" s="9"/>
      <c r="J139" s="9"/>
      <c r="K139" s="11" t="inlineStr">
        <is>
          <t>2029-04-30</t>
        </is>
      </c>
      <c r="L139" s="11" t="s">
        <v>160</v>
      </c>
      <c r="M139" s="2" t="s">
        <v>26</v>
      </c>
    </row>
    <row r="140" s="2" customFormat="1" customHeight="1" spans="1:16">
      <c r="A140" s="15">
        <v>38</v>
      </c>
      <c r="B140" s="26" t="s">
        <v>161</v>
      </c>
      <c r="C140" s="26" t="s">
        <v>80</v>
      </c>
      <c r="D140" s="26" t="s">
        <v>162</v>
      </c>
      <c r="E140" s="15">
        <v>160</v>
      </c>
      <c r="F140" s="26" t="s">
        <v>23</v>
      </c>
      <c r="G140" s="18">
        <v>159</v>
      </c>
      <c r="H140" s="18"/>
      <c r="I140" s="9"/>
      <c r="J140" s="9"/>
      <c r="K140" s="11" t="inlineStr">
        <is>
          <t>2029-05-01</t>
        </is>
      </c>
      <c r="L140" s="11" t="s">
        <v>163</v>
      </c>
    </row>
    <row r="141" s="2" customFormat="1" customHeight="1" spans="1:16">
      <c r="A141" s="19"/>
      <c r="B141" s="19"/>
      <c r="C141" s="19"/>
      <c r="D141" s="19"/>
      <c r="E141" s="19"/>
      <c r="F141" s="19"/>
      <c r="G141" s="18"/>
      <c r="H141" s="18">
        <v>1</v>
      </c>
      <c r="I141" s="9"/>
      <c r="J141" s="9"/>
      <c r="K141" s="11" t="inlineStr">
        <is>
          <t>2029-05-01</t>
        </is>
      </c>
      <c r="L141" s="11" t="s">
        <v>163</v>
      </c>
      <c r="M141" s="2" t="s">
        <v>26</v>
      </c>
    </row>
    <row r="142" s="2" customFormat="1" customHeight="1" spans="1:16">
      <c r="A142" s="15">
        <v>39</v>
      </c>
      <c r="B142" s="26" t="s">
        <v>164</v>
      </c>
      <c r="C142" s="26" t="s">
        <v>80</v>
      </c>
      <c r="D142" s="26" t="s">
        <v>165</v>
      </c>
      <c r="E142" s="15">
        <v>289</v>
      </c>
      <c r="F142" s="26" t="s">
        <v>23</v>
      </c>
      <c r="G142" s="18">
        <v>288</v>
      </c>
      <c r="H142" s="18"/>
      <c r="I142" s="9"/>
      <c r="J142" s="9"/>
      <c r="K142" s="11" t="inlineStr">
        <is>
          <t>2029-03-31</t>
        </is>
      </c>
      <c r="L142" s="11" t="s">
        <v>166</v>
      </c>
    </row>
    <row r="143" s="2" customFormat="1" customHeight="1" spans="1:16">
      <c r="A143" s="19"/>
      <c r="B143" s="19"/>
      <c r="C143" s="19"/>
      <c r="D143" s="19"/>
      <c r="E143" s="19"/>
      <c r="F143" s="19"/>
      <c r="G143" s="18"/>
      <c r="H143" s="18">
        <v>1</v>
      </c>
      <c r="I143" s="9"/>
      <c r="J143" s="9"/>
      <c r="K143" s="11" t="inlineStr">
        <is>
          <t>2029-03-31</t>
        </is>
      </c>
      <c r="L143" s="11" t="s">
        <v>166</v>
      </c>
      <c r="M143" s="2" t="s">
        <v>26</v>
      </c>
      <c r="N143" s="2" t="s">
        <v>85</v>
      </c>
    </row>
    <row r="144" s="2" customFormat="1" customHeight="1" spans="1:16">
      <c r="A144" s="15">
        <v>40</v>
      </c>
      <c r="B144" s="26" t="s">
        <v>167</v>
      </c>
      <c r="C144" s="26" t="s">
        <v>80</v>
      </c>
      <c r="D144" s="26" t="s">
        <v>168</v>
      </c>
      <c r="E144" s="15">
        <v>400</v>
      </c>
      <c r="F144" s="26" t="s">
        <v>23</v>
      </c>
      <c r="G144" s="18">
        <v>399</v>
      </c>
      <c r="H144" s="18"/>
      <c r="I144" s="9"/>
      <c r="J144" s="9"/>
      <c r="K144" s="11" t="inlineStr">
        <is>
          <t>2029-02-28</t>
        </is>
      </c>
      <c r="L144" s="11" t="s">
        <v>169</v>
      </c>
      <c r="N144" s="2" t="s">
        <v>170</v>
      </c>
    </row>
    <row r="145" s="2" customFormat="1" customHeight="1" spans="1:15">
      <c r="A145" s="19"/>
      <c r="B145" s="19"/>
      <c r="C145" s="19"/>
      <c r="D145" s="19"/>
      <c r="E145" s="19"/>
      <c r="F145" s="19"/>
      <c r="G145" s="18"/>
      <c r="H145" s="18">
        <v>1</v>
      </c>
      <c r="I145" s="9"/>
      <c r="J145" s="9"/>
      <c r="K145" s="11" t="inlineStr">
        <is>
          <t>2029-02-28</t>
        </is>
      </c>
      <c r="L145" s="11" t="s">
        <v>169</v>
      </c>
      <c r="M145" s="2" t="s">
        <v>26</v>
      </c>
    </row>
    <row r="146" s="2" customFormat="1" customHeight="1" spans="1:15">
      <c r="A146" s="15">
        <v>41</v>
      </c>
      <c r="B146" s="26" t="s">
        <v>171</v>
      </c>
      <c r="C146" s="26" t="s">
        <v>80</v>
      </c>
      <c r="D146" s="26" t="s">
        <v>172</v>
      </c>
      <c r="E146" s="15">
        <v>980</v>
      </c>
      <c r="F146" s="26" t="s">
        <v>23</v>
      </c>
      <c r="G146" s="18">
        <v>944</v>
      </c>
      <c r="H146" s="18"/>
      <c r="I146" s="9"/>
      <c r="J146" s="9"/>
      <c r="K146" s="11"/>
      <c r="L146" s="11" t="s">
        <v>173</v>
      </c>
    </row>
    <row r="147" s="2" customFormat="1" customHeight="1" spans="1:15">
      <c r="A147" s="17"/>
      <c r="B147" s="17"/>
      <c r="C147" s="17"/>
      <c r="D147" s="17"/>
      <c r="E147" s="17"/>
      <c r="F147" s="17"/>
      <c r="G147" s="18"/>
      <c r="H147" s="18">
        <v>1</v>
      </c>
      <c r="I147" s="9"/>
      <c r="J147" s="9"/>
      <c r="K147" s="11"/>
      <c r="L147" s="11" t="s">
        <v>173</v>
      </c>
      <c r="M147" s="2" t="s">
        <v>26</v>
      </c>
      <c r="N147" s="2" t="s">
        <v>174</v>
      </c>
    </row>
    <row r="148" s="2" customFormat="1" customHeight="1" spans="1:15">
      <c r="A148" s="17"/>
      <c r="B148" s="17"/>
      <c r="C148" s="17"/>
      <c r="D148" s="17"/>
      <c r="E148" s="17"/>
      <c r="F148" s="17"/>
      <c r="G148" s="18">
        <v>34</v>
      </c>
      <c r="H148" s="18"/>
      <c r="I148" s="9"/>
      <c r="J148" s="9"/>
      <c r="K148" s="11"/>
      <c r="L148" s="11" t="s">
        <v>175</v>
      </c>
    </row>
    <row r="149" s="2" customFormat="1" customHeight="1" spans="1:15">
      <c r="A149" s="19"/>
      <c r="B149" s="19"/>
      <c r="C149" s="19"/>
      <c r="D149" s="19"/>
      <c r="E149" s="19"/>
      <c r="F149" s="19"/>
      <c r="G149" s="18"/>
      <c r="H149" s="18">
        <v>1</v>
      </c>
      <c r="I149" s="9"/>
      <c r="J149" s="9"/>
      <c r="K149" s="11"/>
      <c r="L149" s="11" t="s">
        <v>175</v>
      </c>
      <c r="M149" s="2" t="s">
        <v>26</v>
      </c>
    </row>
    <row r="150" s="2" customFormat="1" customHeight="1" spans="1:15">
      <c r="A150" s="15">
        <v>42</v>
      </c>
      <c r="B150" s="26" t="s">
        <v>176</v>
      </c>
      <c r="C150" s="26" t="s">
        <v>119</v>
      </c>
      <c r="D150" s="26" t="s">
        <v>177</v>
      </c>
      <c r="E150" s="15">
        <v>408</v>
      </c>
      <c r="F150" s="26" t="s">
        <v>23</v>
      </c>
      <c r="G150" s="18">
        <v>405</v>
      </c>
      <c r="H150" s="18"/>
      <c r="I150" s="9"/>
      <c r="J150" s="9"/>
      <c r="K150" s="11" t="inlineStr">
        <is>
          <t>2028-11-24</t>
        </is>
      </c>
      <c r="L150" s="11" t="s">
        <v>178</v>
      </c>
    </row>
    <row r="151" s="2" customFormat="1" customHeight="1" spans="1:15">
      <c r="A151" s="17"/>
      <c r="B151" s="17"/>
      <c r="C151" s="17"/>
      <c r="D151" s="17"/>
      <c r="E151" s="17"/>
      <c r="F151" s="17"/>
      <c r="G151" s="18"/>
      <c r="H151" s="18">
        <v>2</v>
      </c>
      <c r="I151" s="9"/>
      <c r="J151" s="9"/>
      <c r="K151" s="11"/>
      <c r="L151" s="11"/>
      <c r="N151" s="2" t="s">
        <v>29</v>
      </c>
      <c r="O151" s="2" t="str">
        <f>_xlfn.DISPIMG("ID_6845D61A4FC74581B30A069783F0609F",1)</f>
        <v>=DISPIMG("ID_6845D61A4FC74581B30A069783F0609F",1)</v>
      </c>
    </row>
    <row r="152" s="2" customFormat="1" customHeight="1" spans="1:15">
      <c r="A152" s="19"/>
      <c r="B152" s="19"/>
      <c r="C152" s="19"/>
      <c r="D152" s="19"/>
      <c r="E152" s="19"/>
      <c r="F152" s="19"/>
      <c r="G152" s="18"/>
      <c r="H152" s="18">
        <v>1</v>
      </c>
      <c r="I152" s="9"/>
      <c r="J152" s="9"/>
      <c r="K152" s="11" t="inlineStr">
        <is>
          <t>2028-11-24</t>
        </is>
      </c>
      <c r="L152" s="11" t="s">
        <v>178</v>
      </c>
      <c r="M152" s="2" t="s">
        <v>26</v>
      </c>
      <c r="N152" s="2" t="s">
        <v>179</v>
      </c>
    </row>
    <row r="153" s="2" customFormat="1" customHeight="1" spans="1:15">
      <c r="A153" s="15">
        <v>43</v>
      </c>
      <c r="B153" s="26" t="s">
        <v>180</v>
      </c>
      <c r="C153" s="26" t="s">
        <v>80</v>
      </c>
      <c r="D153" s="26" t="s">
        <v>181</v>
      </c>
      <c r="E153" s="15">
        <v>506</v>
      </c>
      <c r="F153" s="26" t="s">
        <v>23</v>
      </c>
      <c r="G153" s="18">
        <v>123</v>
      </c>
      <c r="H153" s="18"/>
      <c r="I153" s="9"/>
      <c r="J153" s="9"/>
      <c r="K153" s="11" t="inlineStr">
        <is>
          <t>2028-08-01</t>
        </is>
      </c>
      <c r="L153" s="11" t="s">
        <v>182</v>
      </c>
    </row>
    <row r="154" s="2" customFormat="1" customHeight="1" spans="1:15">
      <c r="A154" s="17"/>
      <c r="B154" s="17"/>
      <c r="C154" s="17"/>
      <c r="D154" s="17"/>
      <c r="E154" s="17"/>
      <c r="F154" s="17"/>
      <c r="G154" s="9"/>
      <c r="H154" s="18">
        <v>1</v>
      </c>
      <c r="I154" s="9"/>
      <c r="J154" s="9"/>
      <c r="K154" s="11" t="inlineStr">
        <is>
          <t>2028-08-01</t>
        </is>
      </c>
      <c r="L154" s="11" t="s">
        <v>182</v>
      </c>
      <c r="M154" s="2" t="s">
        <v>26</v>
      </c>
      <c r="N154" s="2" t="s">
        <v>83</v>
      </c>
    </row>
    <row r="155" s="2" customFormat="1" customHeight="1" spans="1:15">
      <c r="A155" s="17"/>
      <c r="B155" s="17"/>
      <c r="C155" s="17"/>
      <c r="D155" s="17"/>
      <c r="E155" s="17"/>
      <c r="F155" s="17"/>
      <c r="G155" s="9"/>
      <c r="H155" s="18">
        <v>1</v>
      </c>
      <c r="I155" s="9"/>
      <c r="J155" s="9"/>
      <c r="K155" s="11" t="inlineStr">
        <is>
          <t>2028-08-01</t>
        </is>
      </c>
      <c r="L155" s="11" t="s">
        <v>182</v>
      </c>
      <c r="N155" s="2" t="s">
        <v>183</v>
      </c>
      <c r="O155" s="2" t="str">
        <f>_xlfn.DISPIMG("ID_C980877BABB64B0F9ACB61BDA219262E",1)</f>
        <v>=DISPIMG("ID_C980877BABB64B0F9ACB61BDA219262E",1)</v>
      </c>
    </row>
    <row r="156" s="2" customFormat="1" customHeight="1" spans="1:15">
      <c r="A156" s="17"/>
      <c r="B156" s="17"/>
      <c r="C156" s="17"/>
      <c r="D156" s="17"/>
      <c r="E156" s="17"/>
      <c r="F156" s="17"/>
      <c r="G156" s="18">
        <v>379</v>
      </c>
      <c r="H156" s="18"/>
      <c r="I156" s="9"/>
      <c r="J156" s="9"/>
      <c r="K156" s="11" t="inlineStr">
        <is>
          <t>2028-12-01</t>
        </is>
      </c>
      <c r="L156" s="11" t="s">
        <v>184</v>
      </c>
    </row>
    <row r="157" s="2" customFormat="1" customHeight="1" spans="1:15">
      <c r="A157" s="17"/>
      <c r="B157" s="17"/>
      <c r="C157" s="17"/>
      <c r="D157" s="17"/>
      <c r="E157" s="17"/>
      <c r="F157" s="17"/>
      <c r="G157" s="18"/>
      <c r="H157" s="18">
        <v>1</v>
      </c>
      <c r="I157" s="9"/>
      <c r="J157" s="9"/>
      <c r="K157" s="11" t="inlineStr">
        <is>
          <t>2028-12-01</t>
        </is>
      </c>
      <c r="L157" s="11" t="s">
        <v>184</v>
      </c>
      <c r="N157" s="2" t="s">
        <v>185</v>
      </c>
      <c r="O157" s="2" t="str">
        <f>_xlfn.DISPIMG("ID_0A4EE5565BDB4642B4934689A35966AA",1)</f>
        <v>=DISPIMG("ID_0A4EE5565BDB4642B4934689A35966AA",1)</v>
      </c>
    </row>
    <row r="158" s="2" customFormat="1" customHeight="1" spans="1:15">
      <c r="A158" s="19"/>
      <c r="B158" s="19"/>
      <c r="C158" s="19"/>
      <c r="D158" s="19"/>
      <c r="E158" s="19"/>
      <c r="F158" s="19"/>
      <c r="G158" s="18"/>
      <c r="H158" s="18">
        <v>1</v>
      </c>
      <c r="I158" s="9"/>
      <c r="J158" s="9"/>
      <c r="K158" s="11" t="inlineStr">
        <is>
          <t>2028-12-01</t>
        </is>
      </c>
      <c r="L158" s="11" t="s">
        <v>184</v>
      </c>
      <c r="M158" s="2" t="s">
        <v>26</v>
      </c>
      <c r="N158" s="2" t="s">
        <v>64</v>
      </c>
    </row>
    <row r="159" s="2" customFormat="1" customHeight="1" spans="1:15">
      <c r="A159" s="15">
        <v>44</v>
      </c>
      <c r="B159" s="26" t="s">
        <v>186</v>
      </c>
      <c r="C159" s="26" t="s">
        <v>69</v>
      </c>
      <c r="D159" s="26" t="s">
        <v>187</v>
      </c>
      <c r="E159" s="15">
        <v>400</v>
      </c>
      <c r="F159" s="26" t="s">
        <v>23</v>
      </c>
      <c r="G159" s="18">
        <v>238</v>
      </c>
      <c r="H159" s="18"/>
      <c r="I159" s="9"/>
      <c r="J159" s="9"/>
      <c r="K159" s="11" t="inlineStr">
        <is>
          <t>2028-06-11</t>
        </is>
      </c>
      <c r="L159" s="11" t="s">
        <v>188</v>
      </c>
    </row>
    <row r="160" s="2" customFormat="1" customHeight="1" spans="1:15">
      <c r="A160" s="17"/>
      <c r="B160" s="17"/>
      <c r="C160" s="17"/>
      <c r="D160" s="17"/>
      <c r="E160" s="17"/>
      <c r="F160" s="17"/>
      <c r="G160" s="18"/>
      <c r="H160" s="18">
        <v>1</v>
      </c>
      <c r="I160" s="9"/>
      <c r="J160" s="9"/>
      <c r="K160" s="11" t="inlineStr">
        <is>
          <t>2028-06-11</t>
        </is>
      </c>
      <c r="L160" s="11" t="s">
        <v>188</v>
      </c>
      <c r="N160" s="2" t="s">
        <v>189</v>
      </c>
      <c r="O160" s="2" t="str">
        <f>_xlfn.DISPIMG("ID_C9E9E86A179E429FA9D5A511170398B7",1)</f>
        <v>=DISPIMG("ID_C9E9E86A179E429FA9D5A511170398B7",1)</v>
      </c>
    </row>
    <row r="161" s="2" customFormat="1" customHeight="1" spans="1:15">
      <c r="A161" s="17"/>
      <c r="B161" s="17"/>
      <c r="C161" s="17"/>
      <c r="D161" s="17"/>
      <c r="E161" s="17"/>
      <c r="F161" s="17"/>
      <c r="G161" s="18"/>
      <c r="H161" s="18">
        <v>1</v>
      </c>
      <c r="I161" s="9"/>
      <c r="J161" s="9"/>
      <c r="K161" s="11" t="inlineStr">
        <is>
          <t>2028-06-11</t>
        </is>
      </c>
      <c r="L161" s="11" t="s">
        <v>188</v>
      </c>
      <c r="M161" s="2" t="s">
        <v>26</v>
      </c>
      <c r="N161" s="2" t="s">
        <v>189</v>
      </c>
    </row>
    <row r="162" s="2" customFormat="1" customHeight="1" spans="1:15">
      <c r="A162" s="17"/>
      <c r="B162" s="17"/>
      <c r="C162" s="17"/>
      <c r="D162" s="17"/>
      <c r="E162" s="17"/>
      <c r="F162" s="17"/>
      <c r="G162" s="18">
        <v>31</v>
      </c>
      <c r="H162" s="18"/>
      <c r="I162" s="9"/>
      <c r="J162" s="9"/>
      <c r="K162" s="11" t="inlineStr">
        <is>
          <t>2028-02-26</t>
        </is>
      </c>
      <c r="L162" s="11" t="s">
        <v>190</v>
      </c>
    </row>
    <row r="163" s="2" customFormat="1" customHeight="1" spans="1:15">
      <c r="A163" s="17"/>
      <c r="B163" s="17"/>
      <c r="C163" s="17"/>
      <c r="D163" s="17"/>
      <c r="E163" s="17"/>
      <c r="F163" s="17"/>
      <c r="G163" s="18"/>
      <c r="H163" s="18">
        <v>1</v>
      </c>
      <c r="I163" s="9"/>
      <c r="J163" s="9"/>
      <c r="K163" s="11" t="inlineStr">
        <is>
          <t>2028-02-26</t>
        </is>
      </c>
      <c r="L163" s="11" t="s">
        <v>190</v>
      </c>
      <c r="M163" s="2" t="s">
        <v>26</v>
      </c>
    </row>
    <row r="164" s="2" customFormat="1" customHeight="1" spans="1:15">
      <c r="A164" s="17"/>
      <c r="B164" s="17"/>
      <c r="C164" s="17"/>
      <c r="D164" s="17"/>
      <c r="E164" s="17"/>
      <c r="F164" s="17"/>
      <c r="G164" s="18">
        <v>127</v>
      </c>
      <c r="H164" s="18"/>
      <c r="I164" s="9"/>
      <c r="J164" s="9"/>
      <c r="K164" s="11" t="inlineStr">
        <is>
          <t>2028-09-04</t>
        </is>
      </c>
      <c r="L164" s="11" t="s">
        <v>191</v>
      </c>
    </row>
    <row r="165" s="2" customFormat="1" customHeight="1" spans="1:15">
      <c r="A165" s="19"/>
      <c r="B165" s="19"/>
      <c r="C165" s="19"/>
      <c r="D165" s="19"/>
      <c r="E165" s="19"/>
      <c r="F165" s="19"/>
      <c r="G165" s="18"/>
      <c r="H165" s="18">
        <v>1</v>
      </c>
      <c r="I165" s="9"/>
      <c r="J165" s="9"/>
      <c r="K165" s="11" t="inlineStr">
        <is>
          <t>2028-09-04</t>
        </is>
      </c>
      <c r="L165" s="11" t="s">
        <v>191</v>
      </c>
      <c r="M165" s="2" t="s">
        <v>26</v>
      </c>
    </row>
    <row r="166" s="2" customFormat="1" customHeight="1" spans="1:15">
      <c r="A166" s="15">
        <v>45</v>
      </c>
      <c r="B166" s="26" t="s">
        <v>192</v>
      </c>
      <c r="C166" s="26" t="s">
        <v>119</v>
      </c>
      <c r="D166" s="26" t="s">
        <v>193</v>
      </c>
      <c r="E166" s="15">
        <v>700</v>
      </c>
      <c r="F166" s="26" t="s">
        <v>23</v>
      </c>
      <c r="G166" s="18">
        <v>293</v>
      </c>
      <c r="H166" s="18"/>
      <c r="I166" s="9"/>
      <c r="J166" s="9"/>
      <c r="K166" s="11" t="inlineStr">
        <is>
          <t>2029-05-12</t>
        </is>
      </c>
      <c r="L166" s="11" t="s">
        <v>194</v>
      </c>
    </row>
    <row r="167" s="2" customFormat="1" customHeight="1" spans="1:15">
      <c r="A167" s="17"/>
      <c r="B167" s="17"/>
      <c r="C167" s="17"/>
      <c r="D167" s="17"/>
      <c r="E167" s="17"/>
      <c r="F167" s="17"/>
      <c r="G167" s="18"/>
      <c r="H167" s="18">
        <v>1</v>
      </c>
      <c r="I167" s="9"/>
      <c r="J167" s="9"/>
      <c r="K167" s="11" t="inlineStr">
        <is>
          <t>2029-05-12</t>
        </is>
      </c>
      <c r="L167" s="11" t="s">
        <v>194</v>
      </c>
      <c r="M167" s="2" t="s">
        <v>26</v>
      </c>
    </row>
    <row r="168" s="2" customFormat="1" customHeight="1" spans="1:15">
      <c r="A168" s="17"/>
      <c r="B168" s="17"/>
      <c r="C168" s="17"/>
      <c r="D168" s="17"/>
      <c r="E168" s="17"/>
      <c r="F168" s="17"/>
      <c r="G168" s="18"/>
      <c r="H168" s="18">
        <v>2</v>
      </c>
      <c r="I168" s="9"/>
      <c r="J168" s="9"/>
      <c r="K168" s="11" t="inlineStr">
        <is>
          <t>2029-05-12</t>
        </is>
      </c>
      <c r="L168" s="11" t="s">
        <v>194</v>
      </c>
      <c r="N168" s="2" t="s">
        <v>179</v>
      </c>
      <c r="O168" s="2" t="str">
        <f>_xlfn.DISPIMG("ID_9B9A9B1D7C8C44ACBC49226FBE9BE109",1)</f>
        <v>=DISPIMG("ID_9B9A9B1D7C8C44ACBC49226FBE9BE109",1)</v>
      </c>
    </row>
    <row r="169" s="2" customFormat="1" customHeight="1" spans="1:15">
      <c r="A169" s="17"/>
      <c r="B169" s="17"/>
      <c r="C169" s="17"/>
      <c r="D169" s="17"/>
      <c r="E169" s="17"/>
      <c r="F169" s="17"/>
      <c r="G169" s="18">
        <v>389</v>
      </c>
      <c r="H169" s="18"/>
      <c r="I169" s="9"/>
      <c r="J169" s="9"/>
      <c r="K169" s="11" t="inlineStr">
        <is>
          <t>2029-05-13</t>
        </is>
      </c>
      <c r="L169" s="11" t="s">
        <v>195</v>
      </c>
    </row>
    <row r="170" s="2" customFormat="1" customHeight="1" spans="1:15">
      <c r="A170" s="17"/>
      <c r="B170" s="17"/>
      <c r="C170" s="17"/>
      <c r="D170" s="17"/>
      <c r="E170" s="17"/>
      <c r="F170" s="17"/>
      <c r="G170" s="18"/>
      <c r="H170" s="18">
        <v>1</v>
      </c>
      <c r="I170" s="9"/>
      <c r="J170" s="9"/>
      <c r="K170" s="11" t="inlineStr">
        <is>
          <t>2029-05-13</t>
        </is>
      </c>
      <c r="L170" s="11" t="s">
        <v>195</v>
      </c>
      <c r="M170" s="2" t="s">
        <v>26</v>
      </c>
    </row>
    <row r="171" s="2" customFormat="1" customHeight="1" spans="1:15">
      <c r="A171" s="17"/>
      <c r="B171" s="17"/>
      <c r="C171" s="17"/>
      <c r="D171" s="17"/>
      <c r="E171" s="17"/>
      <c r="F171" s="17"/>
      <c r="G171" s="18">
        <v>11</v>
      </c>
      <c r="H171" s="18"/>
      <c r="I171" s="9"/>
      <c r="J171" s="9"/>
      <c r="K171" s="11" t="inlineStr">
        <is>
          <t>2028-07-10</t>
        </is>
      </c>
      <c r="L171" s="11" t="s">
        <v>196</v>
      </c>
    </row>
    <row r="172" s="2" customFormat="1" customHeight="1" spans="1:15">
      <c r="A172" s="17"/>
      <c r="B172" s="17"/>
      <c r="C172" s="17"/>
      <c r="D172" s="17"/>
      <c r="E172" s="17"/>
      <c r="F172" s="17"/>
      <c r="G172" s="18"/>
      <c r="H172" s="18">
        <v>1</v>
      </c>
      <c r="I172" s="9"/>
      <c r="J172" s="9"/>
      <c r="K172" s="11" t="inlineStr">
        <is>
          <t>2028-07-10</t>
        </is>
      </c>
      <c r="L172" s="11" t="s">
        <v>196</v>
      </c>
      <c r="M172" s="2" t="s">
        <v>26</v>
      </c>
    </row>
    <row r="173" s="2" customFormat="1" customHeight="1" spans="1:15">
      <c r="A173" s="17"/>
      <c r="B173" s="17"/>
      <c r="C173" s="17"/>
      <c r="D173" s="17"/>
      <c r="E173" s="17"/>
      <c r="F173" s="17"/>
      <c r="G173" s="18">
        <v>1</v>
      </c>
      <c r="H173" s="18"/>
      <c r="I173" s="9"/>
      <c r="J173" s="9"/>
      <c r="K173" s="11" t="inlineStr">
        <is>
          <t>2029-04-07</t>
        </is>
      </c>
      <c r="L173" s="11" t="s">
        <v>197</v>
      </c>
    </row>
    <row r="174" s="2" customFormat="1" customHeight="1" spans="1:15">
      <c r="A174" s="19"/>
      <c r="B174" s="19"/>
      <c r="C174" s="19"/>
      <c r="D174" s="19"/>
      <c r="E174" s="19"/>
      <c r="F174" s="19"/>
      <c r="G174" s="18"/>
      <c r="H174" s="18">
        <v>1</v>
      </c>
      <c r="I174" s="9"/>
      <c r="J174" s="9"/>
      <c r="K174" s="11" t="inlineStr">
        <is>
          <t>2029-04-07</t>
        </is>
      </c>
      <c r="L174" s="11" t="s">
        <v>197</v>
      </c>
      <c r="M174" s="2" t="s">
        <v>26</v>
      </c>
    </row>
    <row r="175" s="2" customFormat="1" customHeight="1" spans="1:15">
      <c r="A175" s="15">
        <v>46</v>
      </c>
      <c r="B175" s="26" t="s">
        <v>198</v>
      </c>
      <c r="C175" s="26" t="s">
        <v>69</v>
      </c>
      <c r="D175" s="26" t="s">
        <v>199</v>
      </c>
      <c r="E175" s="15">
        <v>400</v>
      </c>
      <c r="F175" s="26" t="s">
        <v>23</v>
      </c>
      <c r="G175" s="18">
        <v>399</v>
      </c>
      <c r="H175" s="18"/>
      <c r="I175" s="9"/>
      <c r="J175" s="9"/>
      <c r="K175" s="11" t="inlineStr">
        <is>
          <t>2028-09-22</t>
        </is>
      </c>
      <c r="L175" s="11" t="s">
        <v>200</v>
      </c>
      <c r="N175" s="2" t="s">
        <v>170</v>
      </c>
    </row>
    <row r="176" s="2" customFormat="1" customHeight="1" spans="1:15">
      <c r="A176" s="19"/>
      <c r="B176" s="19"/>
      <c r="C176" s="19"/>
      <c r="D176" s="19"/>
      <c r="E176" s="19"/>
      <c r="F176" s="19"/>
      <c r="G176" s="18"/>
      <c r="H176" s="18">
        <v>1</v>
      </c>
      <c r="I176" s="9"/>
      <c r="J176" s="9"/>
      <c r="K176" s="11" t="inlineStr">
        <is>
          <t>2028-09-22</t>
        </is>
      </c>
      <c r="L176" s="11" t="s">
        <v>200</v>
      </c>
      <c r="M176" s="2" t="s">
        <v>26</v>
      </c>
    </row>
    <row r="177" s="2" customFormat="1" customHeight="1" spans="1:13">
      <c r="A177" s="15">
        <v>47</v>
      </c>
      <c r="B177" s="26" t="s">
        <v>201</v>
      </c>
      <c r="C177" s="26" t="s">
        <v>69</v>
      </c>
      <c r="D177" s="26" t="s">
        <v>202</v>
      </c>
      <c r="E177" s="15">
        <v>500</v>
      </c>
      <c r="F177" s="26" t="s">
        <v>23</v>
      </c>
      <c r="G177" s="18">
        <v>499</v>
      </c>
      <c r="H177" s="18"/>
      <c r="I177" s="9"/>
      <c r="J177" s="9"/>
      <c r="K177" s="11" t="inlineStr">
        <is>
          <t>2029-03-12</t>
        </is>
      </c>
      <c r="L177" s="11" t="s">
        <v>203</v>
      </c>
    </row>
    <row r="178" s="2" customFormat="1" customHeight="1" spans="1:13">
      <c r="A178" s="19"/>
      <c r="B178" s="19"/>
      <c r="C178" s="19"/>
      <c r="D178" s="19"/>
      <c r="E178" s="19"/>
      <c r="F178" s="19"/>
      <c r="G178" s="18"/>
      <c r="H178" s="18">
        <v>1</v>
      </c>
      <c r="I178" s="9"/>
      <c r="J178" s="9"/>
      <c r="K178" s="11" t="inlineStr">
        <is>
          <t>2029-03-12</t>
        </is>
      </c>
      <c r="L178" s="11" t="s">
        <v>203</v>
      </c>
      <c r="M178" s="2" t="s">
        <v>26</v>
      </c>
    </row>
    <row r="179" s="2" customFormat="1" customHeight="1" spans="1:13">
      <c r="A179" s="9" t="s">
        <v>204</v>
      </c>
      <c r="B179" s="9"/>
      <c r="C179" s="10"/>
      <c r="D179" s="11"/>
      <c r="E179" s="18">
        <f>SUM(E6:E177)</f>
        <v>25079</v>
      </c>
      <c r="F179" s="16"/>
      <c r="G179" s="18">
        <f>SUM(G6:G178)</f>
        <v>22755</v>
      </c>
      <c r="H179" s="18">
        <f>SUM(H6:H178)</f>
        <v>2324</v>
      </c>
      <c r="I179" s="9"/>
      <c r="J179" s="9"/>
      <c r="K179" s="11"/>
      <c r="L179" s="11"/>
    </row>
    <row r="180" s="1" customFormat="1" customHeight="1" spans="1:13">
      <c r="A180" s="9"/>
      <c r="B180" s="9"/>
      <c r="C180" s="10"/>
      <c r="D180" s="11"/>
      <c r="E180" s="18"/>
      <c r="F180" s="16"/>
      <c r="G180" s="18"/>
      <c r="H180" s="18"/>
      <c r="I180" s="9" t="s">
        <v>205</v>
      </c>
      <c r="J180" s="9">
        <v>0</v>
      </c>
      <c r="K180" s="11"/>
      <c r="L180" s="11"/>
    </row>
    <row r="181" customHeight="1" spans="1:13">
      <c r="A181" s="9" t="s">
        <v>206</v>
      </c>
      <c r="B181" s="9" t="s">
        <v>207</v>
      </c>
      <c r="C181" s="9"/>
      <c r="D181" s="11"/>
      <c r="E181" s="9"/>
      <c r="F181" s="9"/>
      <c r="G181" s="9"/>
      <c r="H181" s="9"/>
      <c r="I181" s="9"/>
      <c r="J181" s="9"/>
      <c r="K181" s="11"/>
      <c r="L181" s="11"/>
    </row>
    <row r="182" s="1" customFormat="1" customHeight="1" spans="1:13">
      <c r="A182" s="23" t="s">
        <v>208</v>
      </c>
      <c r="B182" s="23"/>
      <c r="C182" s="23"/>
      <c r="D182" s="23"/>
      <c r="E182" s="23"/>
      <c r="F182" s="23"/>
      <c r="G182" s="23"/>
      <c r="H182" s="23"/>
      <c r="I182" s="23"/>
      <c r="J182" s="9"/>
      <c r="K182" s="11"/>
      <c r="L182" s="11"/>
    </row>
    <row r="183" s="1" customFormat="1" customHeight="1" spans="1:13">
      <c r="A183" s="9" t="s">
        <v>209</v>
      </c>
      <c r="B183" s="9"/>
      <c r="C183" s="9"/>
      <c r="D183" s="9"/>
      <c r="E183" s="9"/>
      <c r="F183" s="9"/>
      <c r="G183" s="9"/>
      <c r="H183" s="9"/>
      <c r="I183" s="9"/>
      <c r="J183" s="9"/>
      <c r="K183" s="11"/>
      <c r="L183" s="11"/>
    </row>
    <row r="184" customHeight="1" spans="1:13">
      <c r="A184" s="16" t="s">
        <v>210</v>
      </c>
      <c r="B184" s="16"/>
      <c r="C184" s="24"/>
      <c r="D184" s="24"/>
      <c r="E184" s="16"/>
      <c r="F184" s="16"/>
      <c r="G184" s="16"/>
      <c r="H184" s="16"/>
      <c r="I184" s="16"/>
      <c r="J184" s="16"/>
      <c r="K184" s="25"/>
      <c r="L184" s="25"/>
    </row>
  </sheetData>
  <mergeCells count="322">
    <mergeCell ref="A1:L1"/>
    <mergeCell ref="K2:L2"/>
    <mergeCell ref="K3:L3"/>
    <mergeCell ref="G4:H4"/>
    <mergeCell ref="I4:J4"/>
    <mergeCell ref="A182:I182"/>
    <mergeCell ref="A184:L184"/>
    <mergeCell ref="A4:A5"/>
    <mergeCell ref="A6:A14"/>
    <mergeCell ref="A15:A17"/>
    <mergeCell ref="A18:A19"/>
    <mergeCell ref="A20:A22"/>
    <mergeCell ref="A23:A24"/>
    <mergeCell ref="A25:A26"/>
    <mergeCell ref="A27:A29"/>
    <mergeCell ref="A30:A33"/>
    <mergeCell ref="A34:A40"/>
    <mergeCell ref="A41:A43"/>
    <mergeCell ref="A44:A52"/>
    <mergeCell ref="A53:A55"/>
    <mergeCell ref="A56:A57"/>
    <mergeCell ref="A58:A59"/>
    <mergeCell ref="A60:A64"/>
    <mergeCell ref="A65:A69"/>
    <mergeCell ref="A70:A72"/>
    <mergeCell ref="A73:A75"/>
    <mergeCell ref="A76:A86"/>
    <mergeCell ref="A87:A88"/>
    <mergeCell ref="A89:A90"/>
    <mergeCell ref="A91:A92"/>
    <mergeCell ref="A93:A94"/>
    <mergeCell ref="A95:A96"/>
    <mergeCell ref="A97:A98"/>
    <mergeCell ref="A99:A102"/>
    <mergeCell ref="A103:A105"/>
    <mergeCell ref="A106:A110"/>
    <mergeCell ref="A111:A114"/>
    <mergeCell ref="A115:A116"/>
    <mergeCell ref="A117:A119"/>
    <mergeCell ref="A120:A122"/>
    <mergeCell ref="A123:A124"/>
    <mergeCell ref="A125:A130"/>
    <mergeCell ref="A131:A133"/>
    <mergeCell ref="A134:A135"/>
    <mergeCell ref="A136:A139"/>
    <mergeCell ref="A140:A141"/>
    <mergeCell ref="A142:A143"/>
    <mergeCell ref="A144:A145"/>
    <mergeCell ref="A146:A149"/>
    <mergeCell ref="A150:A152"/>
    <mergeCell ref="A153:A158"/>
    <mergeCell ref="A159:A165"/>
    <mergeCell ref="A166:A174"/>
    <mergeCell ref="A175:A176"/>
    <mergeCell ref="A177:A178"/>
    <mergeCell ref="A179:A180"/>
    <mergeCell ref="B4:B5"/>
    <mergeCell ref="B6:B14"/>
    <mergeCell ref="B15:B17"/>
    <mergeCell ref="B18:B19"/>
    <mergeCell ref="B20:B22"/>
    <mergeCell ref="B23:B24"/>
    <mergeCell ref="B25:B26"/>
    <mergeCell ref="B27:B29"/>
    <mergeCell ref="B30:B33"/>
    <mergeCell ref="B34:B40"/>
    <mergeCell ref="B41:B43"/>
    <mergeCell ref="B44:B52"/>
    <mergeCell ref="B53:B55"/>
    <mergeCell ref="B56:B57"/>
    <mergeCell ref="B58:B59"/>
    <mergeCell ref="B60:B64"/>
    <mergeCell ref="B65:B69"/>
    <mergeCell ref="B70:B72"/>
    <mergeCell ref="B73:B75"/>
    <mergeCell ref="B76:B86"/>
    <mergeCell ref="B87:B88"/>
    <mergeCell ref="B89:B90"/>
    <mergeCell ref="B91:B92"/>
    <mergeCell ref="B93:B94"/>
    <mergeCell ref="B95:B96"/>
    <mergeCell ref="B97:B98"/>
    <mergeCell ref="B99:B102"/>
    <mergeCell ref="B103:B105"/>
    <mergeCell ref="B106:B110"/>
    <mergeCell ref="B111:B114"/>
    <mergeCell ref="B115:B116"/>
    <mergeCell ref="B117:B119"/>
    <mergeCell ref="B120:B122"/>
    <mergeCell ref="B123:B124"/>
    <mergeCell ref="B125:B130"/>
    <mergeCell ref="B131:B133"/>
    <mergeCell ref="B134:B135"/>
    <mergeCell ref="B136:B139"/>
    <mergeCell ref="B140:B141"/>
    <mergeCell ref="B142:B143"/>
    <mergeCell ref="B144:B145"/>
    <mergeCell ref="B146:B149"/>
    <mergeCell ref="B150:B152"/>
    <mergeCell ref="B153:B158"/>
    <mergeCell ref="B159:B165"/>
    <mergeCell ref="B166:B174"/>
    <mergeCell ref="B175:B176"/>
    <mergeCell ref="B177:B178"/>
    <mergeCell ref="B179:B180"/>
    <mergeCell ref="C4:C5"/>
    <mergeCell ref="C6:C14"/>
    <mergeCell ref="C15:C17"/>
    <mergeCell ref="C18:C19"/>
    <mergeCell ref="C20:C22"/>
    <mergeCell ref="C23:C24"/>
    <mergeCell ref="C25:C26"/>
    <mergeCell ref="C27:C29"/>
    <mergeCell ref="C30:C33"/>
    <mergeCell ref="C34:C40"/>
    <mergeCell ref="C41:C43"/>
    <mergeCell ref="C44:C52"/>
    <mergeCell ref="C53:C55"/>
    <mergeCell ref="C56:C57"/>
    <mergeCell ref="C58:C59"/>
    <mergeCell ref="C60:C64"/>
    <mergeCell ref="C65:C69"/>
    <mergeCell ref="C70:C75"/>
    <mergeCell ref="C76:C86"/>
    <mergeCell ref="C87:C88"/>
    <mergeCell ref="C89:C90"/>
    <mergeCell ref="C91:C92"/>
    <mergeCell ref="C93:C94"/>
    <mergeCell ref="C95:C96"/>
    <mergeCell ref="C97:C98"/>
    <mergeCell ref="C99:C102"/>
    <mergeCell ref="C103:C105"/>
    <mergeCell ref="C106:C110"/>
    <mergeCell ref="C111:C114"/>
    <mergeCell ref="C115:C116"/>
    <mergeCell ref="C117:C119"/>
    <mergeCell ref="C120:C122"/>
    <mergeCell ref="C123:C124"/>
    <mergeCell ref="C125:C130"/>
    <mergeCell ref="C131:C133"/>
    <mergeCell ref="C134:C135"/>
    <mergeCell ref="C136:C139"/>
    <mergeCell ref="C140:C141"/>
    <mergeCell ref="C142:C143"/>
    <mergeCell ref="C144:C145"/>
    <mergeCell ref="C146:C149"/>
    <mergeCell ref="C150:C152"/>
    <mergeCell ref="C153:C158"/>
    <mergeCell ref="C159:C165"/>
    <mergeCell ref="C166:C174"/>
    <mergeCell ref="C175:C176"/>
    <mergeCell ref="C177:C178"/>
    <mergeCell ref="C179:C180"/>
    <mergeCell ref="D4:D5"/>
    <mergeCell ref="D6:D14"/>
    <mergeCell ref="D15:D17"/>
    <mergeCell ref="D18:D19"/>
    <mergeCell ref="D20:D22"/>
    <mergeCell ref="D23:D24"/>
    <mergeCell ref="D25:D26"/>
    <mergeCell ref="D27:D29"/>
    <mergeCell ref="D30:D33"/>
    <mergeCell ref="D34:D40"/>
    <mergeCell ref="D41:D43"/>
    <mergeCell ref="D44:D52"/>
    <mergeCell ref="D53:D55"/>
    <mergeCell ref="D56:D57"/>
    <mergeCell ref="D58:D59"/>
    <mergeCell ref="D60:D64"/>
    <mergeCell ref="D65:D69"/>
    <mergeCell ref="D70:D72"/>
    <mergeCell ref="D73:D75"/>
    <mergeCell ref="D76:D86"/>
    <mergeCell ref="D87:D88"/>
    <mergeCell ref="D89:D90"/>
    <mergeCell ref="D91:D92"/>
    <mergeCell ref="D93:D94"/>
    <mergeCell ref="D95:D96"/>
    <mergeCell ref="D97:D98"/>
    <mergeCell ref="D99:D102"/>
    <mergeCell ref="D103:D105"/>
    <mergeCell ref="D106:D110"/>
    <mergeCell ref="D111:D114"/>
    <mergeCell ref="D115:D116"/>
    <mergeCell ref="D117:D119"/>
    <mergeCell ref="D120:D122"/>
    <mergeCell ref="D123:D124"/>
    <mergeCell ref="D125:D130"/>
    <mergeCell ref="D131:D133"/>
    <mergeCell ref="D134:D135"/>
    <mergeCell ref="D136:D139"/>
    <mergeCell ref="D140:D141"/>
    <mergeCell ref="D142:D143"/>
    <mergeCell ref="D144:D145"/>
    <mergeCell ref="D146:D149"/>
    <mergeCell ref="D150:D152"/>
    <mergeCell ref="D153:D158"/>
    <mergeCell ref="D159:D165"/>
    <mergeCell ref="D166:D174"/>
    <mergeCell ref="D175:D176"/>
    <mergeCell ref="D177:D178"/>
    <mergeCell ref="D179:D180"/>
    <mergeCell ref="E4:E5"/>
    <mergeCell ref="E6:E14"/>
    <mergeCell ref="E15:E17"/>
    <mergeCell ref="E18:E19"/>
    <mergeCell ref="E20:E22"/>
    <mergeCell ref="E23:E24"/>
    <mergeCell ref="E25:E26"/>
    <mergeCell ref="E27:E29"/>
    <mergeCell ref="E30:E33"/>
    <mergeCell ref="E34:E40"/>
    <mergeCell ref="E41:E43"/>
    <mergeCell ref="E44:E52"/>
    <mergeCell ref="E53:E55"/>
    <mergeCell ref="E56:E57"/>
    <mergeCell ref="E58:E59"/>
    <mergeCell ref="E60:E64"/>
    <mergeCell ref="E65:E69"/>
    <mergeCell ref="E70:E72"/>
    <mergeCell ref="E73:E75"/>
    <mergeCell ref="E76:E86"/>
    <mergeCell ref="E87:E88"/>
    <mergeCell ref="E89:E90"/>
    <mergeCell ref="E91:E92"/>
    <mergeCell ref="E93:E94"/>
    <mergeCell ref="E95:E96"/>
    <mergeCell ref="E97:E98"/>
    <mergeCell ref="E99:E102"/>
    <mergeCell ref="E103:E105"/>
    <mergeCell ref="E106:E110"/>
    <mergeCell ref="E111:E114"/>
    <mergeCell ref="E115:E116"/>
    <mergeCell ref="E117:E119"/>
    <mergeCell ref="E120:E122"/>
    <mergeCell ref="E123:E124"/>
    <mergeCell ref="E125:E130"/>
    <mergeCell ref="E131:E133"/>
    <mergeCell ref="E134:E135"/>
    <mergeCell ref="E136:E139"/>
    <mergeCell ref="E140:E141"/>
    <mergeCell ref="E142:E143"/>
    <mergeCell ref="E144:E145"/>
    <mergeCell ref="E146:E149"/>
    <mergeCell ref="E150:E152"/>
    <mergeCell ref="E153:E158"/>
    <mergeCell ref="E159:E165"/>
    <mergeCell ref="E166:E174"/>
    <mergeCell ref="E175:E176"/>
    <mergeCell ref="E177:E178"/>
    <mergeCell ref="E179:E180"/>
    <mergeCell ref="F4:F5"/>
    <mergeCell ref="F6:F14"/>
    <mergeCell ref="F15:F17"/>
    <mergeCell ref="F18:F19"/>
    <mergeCell ref="F20:F22"/>
    <mergeCell ref="F23:F24"/>
    <mergeCell ref="F25:F26"/>
    <mergeCell ref="F27:F29"/>
    <mergeCell ref="F30:F33"/>
    <mergeCell ref="F34:F40"/>
    <mergeCell ref="F41:F43"/>
    <mergeCell ref="F44:F52"/>
    <mergeCell ref="F53:F55"/>
    <mergeCell ref="F56:F57"/>
    <mergeCell ref="F58:F59"/>
    <mergeCell ref="F60:F64"/>
    <mergeCell ref="F65:F69"/>
    <mergeCell ref="F70:F72"/>
    <mergeCell ref="F73:F75"/>
    <mergeCell ref="F76:F86"/>
    <mergeCell ref="F87:F88"/>
    <mergeCell ref="F89:F90"/>
    <mergeCell ref="F91:F92"/>
    <mergeCell ref="F93:F94"/>
    <mergeCell ref="F95:F96"/>
    <mergeCell ref="F97:F98"/>
    <mergeCell ref="F99:F102"/>
    <mergeCell ref="F103:F105"/>
    <mergeCell ref="F106:F110"/>
    <mergeCell ref="F111:F114"/>
    <mergeCell ref="F115:F116"/>
    <mergeCell ref="F117:F119"/>
    <mergeCell ref="F120:F122"/>
    <mergeCell ref="F123:F124"/>
    <mergeCell ref="F125:F130"/>
    <mergeCell ref="F131:F133"/>
    <mergeCell ref="F134:F135"/>
    <mergeCell ref="F136:F139"/>
    <mergeCell ref="F140:F141"/>
    <mergeCell ref="F142:F143"/>
    <mergeCell ref="F144:F145"/>
    <mergeCell ref="F146:F149"/>
    <mergeCell ref="F150:F152"/>
    <mergeCell ref="F153:F158"/>
    <mergeCell ref="F159:F165"/>
    <mergeCell ref="F166:F174"/>
    <mergeCell ref="F175:F176"/>
    <mergeCell ref="F177:F178"/>
    <mergeCell ref="F179:F180"/>
    <mergeCell ref="G179:G180"/>
    <mergeCell ref="H179:H180"/>
    <mergeCell ref="K4:K5"/>
    <mergeCell ref="K179:K180"/>
    <mergeCell ref="L4:L5"/>
    <mergeCell ref="L179:L180"/>
    <mergeCell ref="N70:N75"/>
    <mergeCell ref="N87:N88"/>
    <mergeCell ref="N89:N90"/>
    <mergeCell ref="N91:N92"/>
    <mergeCell ref="N93:N94"/>
    <mergeCell ref="N95:N96"/>
    <mergeCell ref="N97:N98"/>
    <mergeCell ref="N103:N105"/>
    <mergeCell ref="N123:N124"/>
    <mergeCell ref="N125:N130"/>
    <mergeCell ref="N144:N145"/>
    <mergeCell ref="N175:N176"/>
    <mergeCell ref="A2:B3"/>
    <mergeCell ref="C2:F3"/>
    <mergeCell ref="G2:J3"/>
    <mergeCell ref="J182:L183"/>
  </mergeCells>
  <pageMargins left="0.0777777777777778" right="0.118055555555556" top="0.313888888888889" bottom="0.432638888888889" header="0.313888888888889" footer="0.235416666666667"/>
  <pageSetup paperSize="9" scale="87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2026-09-28T06:51:46Z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64188DA4B61E43AD8B375035FAA1E1BD_13</vt:lpwstr>
  </property>
  <property fmtid="{D5CDD505-2E9C-101B-9397-08002B2CF9AE}" pid="5" name="CalculationRule">
    <vt:i4>0</vt:i4>
  </property>
</Properties>
</file>