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Sheet1!$A$1:$L$93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DE292EE590DD4E199341F1D7B39DD657" descr="b1026283aadb82fbea055a5ad4424a2e"/>
        <xdr:cNvPicPr/>
      </xdr:nvPicPr>
      <xdr:blipFill>
        <a:blip r:embed="rId1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3" name="ID_6D0F6F43EBD74BEB9B767ABCC3C3A820" descr="2cc21dff77042afd9444dab35279b075"/>
        <xdr:cNvPicPr/>
      </xdr:nvPicPr>
      <xdr:blipFill>
        <a:blip r:embed="rId2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4" name="ID_B2B26EF32CE542A8A72C74DB91E66F1B" descr="322c13069c16000269bbbdf0a2dd5e11"/>
        <xdr:cNvPicPr/>
      </xdr:nvPicPr>
      <xdr:blipFill>
        <a:blip r:embed="rId3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5" name="ID_87DB6A2EC8DA4311A51BC17C40511371" descr="b3c6f70f9e4e283006ca97ebc2022e11"/>
        <xdr:cNvPicPr/>
      </xdr:nvPicPr>
      <xdr:blipFill>
        <a:blip r:embed="rId4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6" name="ID_51412DB1E4DF4A5E8AEFC3448DB9EC97" descr="1ecb61cb2c835fedb593c16406fdaecb"/>
        <xdr:cNvPicPr/>
      </xdr:nvPicPr>
      <xdr:blipFill>
        <a:blip r:embed="rId5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7" name="ID_F9F26A5339A5442793EF0EE8DD340ACD" descr="579cbdac2caed59dcba624c4d9c74742"/>
        <xdr:cNvPicPr/>
      </xdr:nvPicPr>
      <xdr:blipFill>
        <a:blip r:embed="rId6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8" name="ID_9430684717334A3D80EBC3B729073F2C" descr="f254af7b4557c273cbe4993ba1a51a03"/>
        <xdr:cNvPicPr/>
      </xdr:nvPicPr>
      <xdr:blipFill>
        <a:blip r:embed="rId7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9" name="ID_21B30C55AA5443C694D72316F1EF674C" descr="09687bb7785a15c40943080e22d30cdd"/>
        <xdr:cNvPicPr/>
      </xdr:nvPicPr>
      <xdr:blipFill>
        <a:blip r:embed="rId8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10" name="ID_DEF0B240DB4848FD908C98ED8B8B5A59" descr="c2cef3c725578bf4337a001f60bfe62a"/>
        <xdr:cNvPicPr/>
      </xdr:nvPicPr>
      <xdr:blipFill>
        <a:blip r:embed="rId9"/>
        <a:stretch>
          <a:fillRect/>
        </a:stretch>
      </xdr:blipFill>
      <xdr:spPr>
        <a:xfrm>
          <a:off x="0" y="0"/>
          <a:ext cx="10058400" cy="5657850"/>
        </a:xfrm>
        <a:prstGeom prst="rect">
          <a:avLst/>
        </a:prstGeom>
      </xdr:spPr>
    </xdr:pic>
  </etc:cellImage>
  <etc:cellImage>
    <xdr:pic>
      <xdr:nvPicPr>
        <xdr:cNvPr id="11" name="ID_7370D47FC0D947948B8E63CA3BF144C9" descr="f3cf77e7999c78cf6c92cbe913ab72e8"/>
        <xdr:cNvPicPr/>
      </xdr:nvPicPr>
      <xdr:blipFill>
        <a:blip r:embed="rId10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12" name="ID_A88A1896CDE24802904BFFABFE8B6EE3" descr="b74fd32ef2a12084e5cf5aad4ee8eb2c"/>
        <xdr:cNvPicPr/>
      </xdr:nvPicPr>
      <xdr:blipFill>
        <a:blip r:embed="rId11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13" name="ID_5375B92758934BB8BED0FE7313E5D592" descr="e1c19925bbc1e823554888621ff9c6d4"/>
        <xdr:cNvPicPr/>
      </xdr:nvPicPr>
      <xdr:blipFill>
        <a:blip r:embed="rId12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14" name="ID_B25F264EDA9548F2A195BE0828E34006" descr="7894bea4da1442324c025139d0dc21cd"/>
        <xdr:cNvPicPr/>
      </xdr:nvPicPr>
      <xdr:blipFill>
        <a:blip r:embed="rId13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15" name="ID_AACF9B8BED6B457EAF79718E7A6460F6" descr="c34b9a33526e8d74276cea49485dce33"/>
        <xdr:cNvPicPr/>
      </xdr:nvPicPr>
      <xdr:blipFill>
        <a:blip r:embed="rId14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16" name="ID_1F029E1A1EA94B84816B5C8216E25461" descr="26c18af9af8feab60db9638356af4e2e"/>
        <xdr:cNvPicPr/>
      </xdr:nvPicPr>
      <xdr:blipFill>
        <a:blip r:embed="rId15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17" name="ID_5DCF6EFF62144451B5497FD18E50ABAF" descr="b07f9b47ba829918b06083e191dd8a54"/>
        <xdr:cNvPicPr/>
      </xdr:nvPicPr>
      <xdr:blipFill>
        <a:blip r:embed="rId16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18" name="ID_E9F62A0E590E4A8F9887DF559D73DAAB" descr="6ce4424ee0a7d7c7eae63533727cb333"/>
        <xdr:cNvPicPr/>
      </xdr:nvPicPr>
      <xdr:blipFill>
        <a:blip r:embed="rId17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19" name="ID_4B9678F8CC594CD4B48663432BE2239C" descr="04904f832e50d75bda7ec81d182057e8"/>
        <xdr:cNvPicPr/>
      </xdr:nvPicPr>
      <xdr:blipFill>
        <a:blip r:embed="rId18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20" name="ID_9CE7009EC5D3473FB542D2EB5A654963" descr="0b53b2b52ba768757802401bab5bb8fe"/>
        <xdr:cNvPicPr/>
      </xdr:nvPicPr>
      <xdr:blipFill>
        <a:blip r:embed="rId19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21" name="ID_DB1CE9800E754DDABAA1A63A0F1669A4" descr="340a3c50c3302b63992d86497ffe71aa"/>
        <xdr:cNvPicPr/>
      </xdr:nvPicPr>
      <xdr:blipFill>
        <a:blip r:embed="rId20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22" name="ID_4AECB19AB41D4EC592CD99BAA586DAF0" descr="923f66649e80848a3435f7759b4e3ce7"/>
        <xdr:cNvPicPr/>
      </xdr:nvPicPr>
      <xdr:blipFill>
        <a:blip r:embed="rId21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23" name="ID_A62AB2B99D94400B87AE278BA8FB151D" descr="b1307ee176fc8ba67565040a5f76e53a"/>
        <xdr:cNvPicPr/>
      </xdr:nvPicPr>
      <xdr:blipFill>
        <a:blip r:embed="rId22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24" name="ID_13F3B2DADA6C4793B43E9D9BDA0A4AB7" descr="eff6a9767de73bffacb5c89f94d71bb4"/>
        <xdr:cNvPicPr/>
      </xdr:nvPicPr>
      <xdr:blipFill>
        <a:blip r:embed="rId23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25" name="ID_54A6F33BA60B4794843E64347E8DB517" descr="d31ebd22a8b0d18fe64f37e5922218f3"/>
        <xdr:cNvPicPr/>
      </xdr:nvPicPr>
      <xdr:blipFill>
        <a:blip r:embed="rId24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26" name="ID_4C5203C451EA456CBBD885F6A0A8C7EB" descr="5d42231ff7a38a107580e5b45373f773"/>
        <xdr:cNvPicPr/>
      </xdr:nvPicPr>
      <xdr:blipFill>
        <a:blip r:embed="rId25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27" name="ID_DC5DEC72F001463687F9127D33B34D66" descr="6c643a253ed939b361f1426264dc0fb4"/>
        <xdr:cNvPicPr/>
      </xdr:nvPicPr>
      <xdr:blipFill>
        <a:blip r:embed="rId26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28" name="ID_7A5A411C20A44C1EAACBC00F75D2D2A6" descr="7e6ad8617401a758de526b7bc160c114"/>
        <xdr:cNvPicPr/>
      </xdr:nvPicPr>
      <xdr:blipFill>
        <a:blip r:embed="rId27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29" name="ID_038482F8CF2448F987243EC99BCBF8B9" descr="47a6c9aec654becad043722b272ffdf4"/>
        <xdr:cNvPicPr/>
      </xdr:nvPicPr>
      <xdr:blipFill>
        <a:blip r:embed="rId28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30" name="ID_1CD2E12D92914EA2ABDCB872CA9150AC" descr="c5f34562e7bd4f0b47e0bfbdaba4c1ee"/>
        <xdr:cNvPicPr/>
      </xdr:nvPicPr>
      <xdr:blipFill>
        <a:blip r:embed="rId29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31" name="ID_0ABBE9FD30014296AF0B88742A9519E5" descr="7f2e6c1b69b9117f866e890aa383a169"/>
        <xdr:cNvPicPr/>
      </xdr:nvPicPr>
      <xdr:blipFill>
        <a:blip r:embed="rId30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32" name="ID_A1F5F9C6326F4F3783FCE179A8E8C551" descr="698c1e928cd8b737ca92ad0cac83e015"/>
        <xdr:cNvPicPr/>
      </xdr:nvPicPr>
      <xdr:blipFill>
        <a:blip r:embed="rId31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33" name="ID_FB9421EA36B44369BAD4808E3588518F" descr="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649075" y="8791575"/>
          <a:ext cx="5657850" cy="10058400"/>
        </a:xfrm>
        <a:prstGeom prst="rect">
          <a:avLst/>
        </a:prstGeom>
      </xdr:spPr>
    </xdr:pic>
  </etc:cellImage>
  <etc:cellImage>
    <xdr:pic>
      <xdr:nvPicPr>
        <xdr:cNvPr id="34" name="ID_2EC420B535DA4342A0F897D69D5D5C36" descr="44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2334875" y="2162175"/>
          <a:ext cx="5657850" cy="10058400"/>
        </a:xfrm>
        <a:prstGeom prst="rect">
          <a:avLst/>
        </a:prstGeom>
      </xdr:spPr>
    </xdr:pic>
  </etc:cellImage>
  <etc:cellImage>
    <xdr:pic>
      <xdr:nvPicPr>
        <xdr:cNvPr id="35" name="ID_EC3FA3156C3D4E3383D635018F3202F8" descr="4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1649075" y="10163175"/>
          <a:ext cx="5657850" cy="10058400"/>
        </a:xfrm>
        <a:prstGeom prst="rect">
          <a:avLst/>
        </a:prstGeom>
      </xdr:spPr>
    </xdr:pic>
  </etc:cellImage>
  <etc:cellImage>
    <xdr:pic>
      <xdr:nvPicPr>
        <xdr:cNvPr id="36" name="ID_0409B870D9A744F1A83EC62F5D1BA448" descr="47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2334875" y="10163175"/>
          <a:ext cx="5657850" cy="10058400"/>
        </a:xfrm>
        <a:prstGeom prst="rect">
          <a:avLst/>
        </a:prstGeom>
      </xdr:spPr>
    </xdr:pic>
  </etc:cellImage>
  <etc:cellImage>
    <xdr:pic>
      <xdr:nvPicPr>
        <xdr:cNvPr id="37" name="ID_8C879EA634734CBCB133F5ADD93A2C56" descr="49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1649075" y="11763375"/>
          <a:ext cx="5657850" cy="10058400"/>
        </a:xfrm>
        <a:prstGeom prst="rect">
          <a:avLst/>
        </a:prstGeom>
      </xdr:spPr>
    </xdr:pic>
  </etc:cellImage>
  <etc:cellImage>
    <xdr:pic>
      <xdr:nvPicPr>
        <xdr:cNvPr id="38" name="ID_71EF8BD5304D4E979DA524A892203A44" descr="51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1649075" y="5362575"/>
          <a:ext cx="5657850" cy="10058400"/>
        </a:xfrm>
        <a:prstGeom prst="rect">
          <a:avLst/>
        </a:prstGeom>
      </xdr:spPr>
    </xdr:pic>
  </etc:cellImage>
  <etc:cellImage>
    <xdr:pic>
      <xdr:nvPicPr>
        <xdr:cNvPr id="39" name="ID_037AECB23E0640AC9348FDD586C8B493" descr="52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2334875" y="5362575"/>
          <a:ext cx="5657850" cy="10058400"/>
        </a:xfrm>
        <a:prstGeom prst="rect">
          <a:avLst/>
        </a:prstGeom>
      </xdr:spPr>
    </xdr:pic>
  </etc:cellImage>
  <etc:cellImage>
    <xdr:pic>
      <xdr:nvPicPr>
        <xdr:cNvPr id="40" name="ID_33D7A609FC5E4AF6951495F01DEC2DCF" descr="54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1649075" y="4676775"/>
          <a:ext cx="10058400" cy="5657850"/>
        </a:xfrm>
        <a:prstGeom prst="rect">
          <a:avLst/>
        </a:prstGeom>
      </xdr:spPr>
    </xdr:pic>
  </etc:cellImage>
  <etc:cellImage>
    <xdr:pic>
      <xdr:nvPicPr>
        <xdr:cNvPr id="41" name="ID_4115016293F34B6C9AB9E93C2F04AF83" descr="55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2334875" y="4676775"/>
          <a:ext cx="10058400" cy="5657850"/>
        </a:xfrm>
        <a:prstGeom prst="rect">
          <a:avLst/>
        </a:prstGeom>
      </xdr:spPr>
    </xdr:pic>
  </etc:cellImage>
  <etc:cellImage>
    <xdr:pic>
      <xdr:nvPicPr>
        <xdr:cNvPr id="42" name="ID_05051D48BA9143769582ECF2D3821AB4" descr="56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020675" y="4676775"/>
          <a:ext cx="10058400" cy="5657850"/>
        </a:xfrm>
        <a:prstGeom prst="rect">
          <a:avLst/>
        </a:prstGeom>
      </xdr:spPr>
    </xdr:pic>
  </etc:cellImage>
  <etc:cellImage>
    <xdr:pic>
      <xdr:nvPicPr>
        <xdr:cNvPr id="43" name="ID_20B97442EBD44FFBB31B1215D3225216" descr="58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1649075" y="15192375"/>
          <a:ext cx="5657850" cy="10058400"/>
        </a:xfrm>
        <a:prstGeom prst="rect">
          <a:avLst/>
        </a:prstGeom>
      </xdr:spPr>
    </xdr:pic>
  </etc:cellImage>
  <etc:cellImage>
    <xdr:pic>
      <xdr:nvPicPr>
        <xdr:cNvPr id="44" name="ID_8656E02CA62945ABB0D181378902A188" descr="60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1649075" y="14735175"/>
          <a:ext cx="5657850" cy="10058400"/>
        </a:xfrm>
        <a:prstGeom prst="rect">
          <a:avLst/>
        </a:prstGeom>
      </xdr:spPr>
    </xdr:pic>
  </etc:cellImage>
  <etc:cellImage>
    <xdr:pic>
      <xdr:nvPicPr>
        <xdr:cNvPr id="45" name="ID_61240E20B8B64454A1658717123DF300" descr="6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2334875" y="14049375"/>
          <a:ext cx="5657850" cy="10058400"/>
        </a:xfrm>
        <a:prstGeom prst="rect">
          <a:avLst/>
        </a:prstGeom>
      </xdr:spPr>
    </xdr:pic>
  </etc:cellImage>
  <etc:cellImage>
    <xdr:pic>
      <xdr:nvPicPr>
        <xdr:cNvPr id="46" name="ID_8DB3E391117D4F29B4D2313E7856719C" descr="63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1649075" y="12906375"/>
          <a:ext cx="10058400" cy="5657850"/>
        </a:xfrm>
        <a:prstGeom prst="rect">
          <a:avLst/>
        </a:prstGeom>
      </xdr:spPr>
    </xdr:pic>
  </etc:cellImage>
  <etc:cellImage>
    <xdr:pic>
      <xdr:nvPicPr>
        <xdr:cNvPr id="47" name="ID_3E213A13D9EA436C845521023396B9D7" descr="64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2334875" y="12906375"/>
          <a:ext cx="5657850" cy="10058400"/>
        </a:xfrm>
        <a:prstGeom prst="rect">
          <a:avLst/>
        </a:prstGeom>
      </xdr:spPr>
    </xdr:pic>
  </etc:cellImage>
  <etc:cellImage>
    <xdr:pic>
      <xdr:nvPicPr>
        <xdr:cNvPr id="48" name="ID_A1338F7A30E84020B840EB088C220021" descr="66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1649075" y="1933575"/>
          <a:ext cx="5657850" cy="10058400"/>
        </a:xfrm>
        <a:prstGeom prst="rect">
          <a:avLst/>
        </a:prstGeom>
      </xdr:spPr>
    </xdr:pic>
  </etc:cellImage>
  <etc:cellImage>
    <xdr:pic>
      <xdr:nvPicPr>
        <xdr:cNvPr id="49" name="ID_DEA4D6DED37E4F54873A4D72BB880E8A" descr="67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2334875" y="1933575"/>
          <a:ext cx="5657850" cy="10058400"/>
        </a:xfrm>
        <a:prstGeom prst="rect">
          <a:avLst/>
        </a:prstGeom>
      </xdr:spPr>
    </xdr:pic>
  </etc:cellImage>
  <etc:cellImage>
    <xdr:pic>
      <xdr:nvPicPr>
        <xdr:cNvPr id="50" name="ID_A8364D1D66EF4884BE685AE47B769083" descr="69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1649075" y="3990975"/>
          <a:ext cx="5657850" cy="10058400"/>
        </a:xfrm>
        <a:prstGeom prst="rect">
          <a:avLst/>
        </a:prstGeom>
      </xdr:spPr>
    </xdr:pic>
  </etc:cellImage>
  <etc:cellImage>
    <xdr:pic>
      <xdr:nvPicPr>
        <xdr:cNvPr id="51" name="ID_9F4694FB469D49FC9AB70E3CB74BDCE2" descr="70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12334875" y="3990975"/>
          <a:ext cx="5657850" cy="10058400"/>
        </a:xfrm>
        <a:prstGeom prst="rect">
          <a:avLst/>
        </a:prstGeom>
      </xdr:spPr>
    </xdr:pic>
  </etc:cellImage>
  <etc:cellImage>
    <xdr:pic>
      <xdr:nvPicPr>
        <xdr:cNvPr id="52" name="ID_E5365D711B934BABBEEC9313CD05C9F1" descr="1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1649075" y="12220575"/>
          <a:ext cx="5657850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<sst xmlns="http://schemas.openxmlformats.org/spreadsheetml/2006/main" count="240" uniqueCount="108">
  <si>
    <t>仓储/电商公司：义乌昌仓进出口有限公司保税仓理货报告</t>
  </si>
  <si>
    <t>核注清单号：QD292526I000099128</t>
  </si>
  <si>
    <t>二线</t>
  </si>
  <si>
    <t>商家（账册号）：</t>
  </si>
  <si>
    <t>预录入号：</t>
  </si>
  <si>
    <t>到货时间：2026年9月15号</t>
  </si>
  <si>
    <t>项号</t>
  </si>
  <si>
    <t>中文品名</t>
  </si>
  <si>
    <t>货主料号</t>
  </si>
  <si>
    <t>条形码</t>
  </si>
  <si>
    <t>理论入库数据</t>
  </si>
  <si>
    <t>规格</t>
  </si>
  <si>
    <t>实际入库数量</t>
  </si>
  <si>
    <t>差异数量</t>
  </si>
  <si>
    <t>有效期</t>
  </si>
  <si>
    <t>批次</t>
  </si>
  <si>
    <t>合格品</t>
  </si>
  <si>
    <t>残次品</t>
  </si>
  <si>
    <t>多到货</t>
  </si>
  <si>
    <t>少到货</t>
  </si>
  <si>
    <t>BURBERRY博柏利我的博柏利黑色版PARFUM香水90ML</t>
  </si>
  <si>
    <t>西班牙</t>
  </si>
  <si>
    <t>3614229829006</t>
  </si>
  <si>
    <t>瓶</t>
  </si>
  <si>
    <t>磨损</t>
  </si>
  <si>
    <t>变形</t>
  </si>
  <si>
    <t>鉴定</t>
  </si>
  <si>
    <t>无膜</t>
  </si>
  <si>
    <t>CALVINKLEIN凯文克莱BE卡雷比香水EDT100ML</t>
  </si>
  <si>
    <t>088300104406</t>
  </si>
  <si>
    <t>BURBERRY博柏利我的博柏利花之绯香水EDP90ML</t>
  </si>
  <si>
    <t>3614229829044</t>
  </si>
  <si>
    <t>BURBERRY博柏利情缘男士香水EDT100ML</t>
  </si>
  <si>
    <t>3614227748682</t>
  </si>
  <si>
    <t>BURBERRY博柏利周末男士香水EDT100ML</t>
  </si>
  <si>
    <t>3614227748446</t>
  </si>
  <si>
    <t>BURBERRY博柏利情缘男士香水EDT50ML</t>
  </si>
  <si>
    <t>3614227748729</t>
  </si>
  <si>
    <t>BURBERRY博柏利我的博柏利花之绯香水EDP50ML</t>
  </si>
  <si>
    <t>3614229829037</t>
  </si>
  <si>
    <t>膜破</t>
  </si>
  <si>
    <t>CALVINKLEIN卡尔文克雷恩因为你男士香水EDT100ML</t>
  </si>
  <si>
    <t>088300196890</t>
  </si>
  <si>
    <t>变形+磨损</t>
  </si>
  <si>
    <t>YSL圣罗兰自由之水浓香香水EDP90ML</t>
  </si>
  <si>
    <t>法国</t>
  </si>
  <si>
    <t>3614272648425
有中文标</t>
  </si>
  <si>
    <t>38A501J</t>
  </si>
  <si>
    <t>中文标</t>
  </si>
  <si>
    <t>38Z501P</t>
  </si>
  <si>
    <t>漏液</t>
  </si>
  <si>
    <t>38ZN005</t>
  </si>
  <si>
    <t>批次模糊</t>
  </si>
  <si>
    <t>38Z8007</t>
  </si>
  <si>
    <t>38Z1028</t>
  </si>
  <si>
    <t>38Z2006</t>
  </si>
  <si>
    <t>38A201F</t>
  </si>
  <si>
    <t>CHLOE蔻依恋旅小猪包香水EDP75ML</t>
  </si>
  <si>
    <t>3614223113347</t>
  </si>
  <si>
    <t>GUCCI古驰绮梦栀子花香女士浓香水EDP100ML</t>
  </si>
  <si>
    <t>3616302022472</t>
  </si>
  <si>
    <t>GUCCI古驰古驰花悦女士香水EDP50ML</t>
  </si>
  <si>
    <t>8005610481043</t>
  </si>
  <si>
    <t>GUCCI古驰罪爱男士香水EDT90ML</t>
  </si>
  <si>
    <t>737052339047</t>
  </si>
  <si>
    <t>JOMALONELONDON祖玛珑鼠尾草与海盐香水100ML</t>
  </si>
  <si>
    <t>英国</t>
  </si>
  <si>
    <t>690251033713</t>
  </si>
  <si>
    <t>A26</t>
  </si>
  <si>
    <t>袋子破损</t>
  </si>
  <si>
    <t>JOMALONE祖玛珑牡丹与胭红麂绒香水100ML</t>
  </si>
  <si>
    <t>690251028412</t>
  </si>
  <si>
    <t>AC4</t>
  </si>
  <si>
    <t>JOMALONELONDON/祖玛珑英国梨与小苍兰香水100ML</t>
  </si>
  <si>
    <r>
      <rPr>
        <sz val="11"/>
        <rFont val="宋体"/>
        <charset val="134"/>
      </rPr>
      <t>690251019113,</t>
    </r>
    <r>
      <rPr>
        <strike/>
        <sz val="12"/>
        <color theme="1"/>
        <rFont val="宋体"/>
        <charset val="134"/>
        <scheme val="minor"/>
      </rPr>
      <t>690251133444</t>
    </r>
  </si>
  <si>
    <t>C16</t>
  </si>
  <si>
    <t>A46</t>
  </si>
  <si>
    <t>D16</t>
  </si>
  <si>
    <t>圣罗兰自由之水香水</t>
  </si>
  <si>
    <t>3614272648418</t>
  </si>
  <si>
    <t>38A5006</t>
  </si>
  <si>
    <t>YSL圣罗兰反转巴黎浓香香水50ML</t>
  </si>
  <si>
    <r>
      <rPr>
        <sz val="11"/>
        <rFont val="宋体"/>
        <charset val="134"/>
      </rPr>
      <t>3614270561658,</t>
    </r>
    <r>
      <rPr>
        <strike/>
        <sz val="12"/>
        <color theme="1"/>
        <rFont val="宋体"/>
        <charset val="134"/>
        <scheme val="minor"/>
      </rPr>
      <t>3614273956789-A</t>
    </r>
  </si>
  <si>
    <t>38A42AD</t>
  </si>
  <si>
    <t>38A41A9</t>
  </si>
  <si>
    <t>38A24AT</t>
  </si>
  <si>
    <t>YSL圣罗兰生而不羁男士香水EDP7.5ML</t>
  </si>
  <si>
    <t>3614274374025</t>
  </si>
  <si>
    <t>22Z61TG</t>
  </si>
  <si>
    <t>VERSACE范思哲粉耀晶钻香水EDT简装90ML</t>
  </si>
  <si>
    <t>意大利</t>
  </si>
  <si>
    <t>8011003995493</t>
  </si>
  <si>
    <t>093G06D</t>
  </si>
  <si>
    <t>092G06D</t>
  </si>
  <si>
    <t>VALENTINO华伦天奴冒险小姐香水EDP100ML</t>
  </si>
  <si>
    <t>3614273790840</t>
  </si>
  <si>
    <t>38A102W</t>
  </si>
  <si>
    <t>PRADA普拉达我本莫测虚拟之花香水EDP90ML</t>
  </si>
  <si>
    <t>3614274000597</t>
  </si>
  <si>
    <t>22ZD002</t>
  </si>
  <si>
    <t>合计</t>
  </si>
  <si>
    <t>差异合计：</t>
  </si>
  <si>
    <t>备注：</t>
  </si>
  <si>
    <t>数据单位：以向海关申报单位为准。</t>
  </si>
  <si>
    <t>开始理货时间：2026年9月16日结束理货时间：2026年9月16日</t>
  </si>
  <si>
    <t>增值拆盒2316盒、增值贴条码2316件</t>
  </si>
  <si>
    <t>理货地址：</t>
  </si>
  <si>
    <t>本报告以打印版本为准，手写（或涂改）无效。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</si>
</sst>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_ [$¥-804]* #,##0.00_ ;_ [$¥-804]* \-#,##0.00_ ;_ [$¥-804]* &quot;-&quot;??_ ;_ @_ "/>
    <numFmt numFmtId="179" formatCode="[DBNum2][$-804]General"/>
    <numFmt numFmtId="180" formatCode="[$￥-411]#,##0_);[Red]\([$￥-411]#,##0\)"/>
    <numFmt numFmtId="181" formatCode="0_ "/>
  </numFmts>
  <fonts count="3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20"/>
      <color rgb="FF000000"/>
      <name val="宋体"/>
      <charset val="134"/>
    </font>
    <font>
      <b/>
      <sz val="20"/>
      <color indexed="8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Arial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name val="ＭＳ Ｐゴシック"/>
      <charset val="134"/>
    </font>
    <font>
      <sz val="12"/>
      <color indexed="8"/>
      <name val="宋体"/>
      <charset val="134"/>
    </font>
    <font>
      <sz val="11"/>
      <color theme="1"/>
      <name val="Calibri"/>
      <charset val="134"/>
    </font>
    <font>
      <sz val="10"/>
      <color indexed="8"/>
      <name val="Times New Roman"/>
      <charset val="134"/>
    </font>
    <font>
      <strike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176" fontId="8" fillId="0" borderId="0"/>
    <xf numFmtId="177" fontId="28" fillId="0" borderId="0"/>
    <xf numFmtId="0" fontId="8" fillId="0" borderId="0"/>
    <xf numFmtId="0" fontId="28" fillId="0" borderId="0"/>
    <xf numFmtId="0" fontId="29" fillId="0" borderId="0"/>
    <xf numFmtId="0" fontId="30" fillId="0" borderId="0">
      <alignment vertical="center"/>
    </xf>
    <xf numFmtId="0" fontId="31" fillId="0" borderId="0"/>
    <xf numFmtId="178" fontId="8" fillId="0" borderId="0"/>
    <xf numFmtId="179" fontId="8" fillId="0" borderId="0"/>
    <xf numFmtId="179" fontId="32" fillId="0" borderId="0">
      <alignment vertical="center"/>
    </xf>
    <xf numFmtId="179" fontId="33" fillId="0" borderId="0" applyNumberFormat="0" applyFill="0" applyBorder="0" applyProtection="0"/>
    <xf numFmtId="180" fontId="28" fillId="0" borderId="0">
      <alignment vertical="center"/>
    </xf>
    <xf numFmtId="0" fontId="28" fillId="0" borderId="0" applyNumberFormat="0" applyFont="0" applyFill="0" applyBorder="0" applyAlignment="0" applyProtection="0"/>
    <xf numFmtId="1" fontId="29" fillId="0" borderId="0">
      <protection locked="0"/>
    </xf>
  </cellStyleXfs>
  <cellXfs count="23">
    <xf numFmtId="0" fontId="0" fillId="0" borderId="0" xfId="0" applyAlignment="1"/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181" fontId="0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81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81" fontId="0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" xfId="49"/>
    <cellStyle name="常规 12" xfId="50"/>
    <cellStyle name="普通 4" xfId="51"/>
    <cellStyle name="Standard" xfId="52"/>
    <cellStyle name="常规 31" xfId="53"/>
    <cellStyle name="常规 2 2 2" xfId="54"/>
    <cellStyle name="標準 10" xfId="55"/>
    <cellStyle name="常规 32" xfId="56"/>
    <cellStyle name="常规 33" xfId="57"/>
    <cellStyle name="常规 35 2 3 2 2 2 2 2 2 3 2 2" xfId="58"/>
    <cellStyle name="常规 36" xfId="59"/>
    <cellStyle name="常规 9 3" xfId="60"/>
    <cellStyle name="표준 2" xfId="61"/>
    <cellStyle name="常规 30" xfId="62"/>
    <cellStyle name="Normal 2 6" xfId="63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1.jpeg"/><Relationship Id="rId8" Type="http://schemas.openxmlformats.org/officeDocument/2006/relationships/image" Target="media/image10.jpeg"/><Relationship Id="rId7" Type="http://schemas.openxmlformats.org/officeDocument/2006/relationships/image" Target="media/image9.jpeg"/><Relationship Id="rId6" Type="http://schemas.openxmlformats.org/officeDocument/2006/relationships/image" Target="media/image8.jpeg"/><Relationship Id="rId5" Type="http://schemas.openxmlformats.org/officeDocument/2006/relationships/image" Target="media/image7.jpeg"/><Relationship Id="rId49" Type="http://schemas.openxmlformats.org/officeDocument/2006/relationships/image" Target="media/image51.jpeg"/><Relationship Id="rId48" Type="http://schemas.openxmlformats.org/officeDocument/2006/relationships/image" Target="media/image50.jpeg"/><Relationship Id="rId47" Type="http://schemas.openxmlformats.org/officeDocument/2006/relationships/image" Target="media/image49.jpeg"/><Relationship Id="rId46" Type="http://schemas.openxmlformats.org/officeDocument/2006/relationships/image" Target="media/image48.jpeg"/><Relationship Id="rId45" Type="http://schemas.openxmlformats.org/officeDocument/2006/relationships/image" Target="media/image47.jpeg"/><Relationship Id="rId44" Type="http://schemas.openxmlformats.org/officeDocument/2006/relationships/image" Target="media/image46.jpeg"/><Relationship Id="rId43" Type="http://schemas.openxmlformats.org/officeDocument/2006/relationships/image" Target="media/image45.jpeg"/><Relationship Id="rId42" Type="http://schemas.openxmlformats.org/officeDocument/2006/relationships/image" Target="media/image44.jpeg"/><Relationship Id="rId41" Type="http://schemas.openxmlformats.org/officeDocument/2006/relationships/image" Target="media/image43.jpeg"/><Relationship Id="rId40" Type="http://schemas.openxmlformats.org/officeDocument/2006/relationships/image" Target="media/image42.jpeg"/><Relationship Id="rId4" Type="http://schemas.openxmlformats.org/officeDocument/2006/relationships/image" Target="media/image6.jpeg"/><Relationship Id="rId39" Type="http://schemas.openxmlformats.org/officeDocument/2006/relationships/image" Target="media/image41.jpeg"/><Relationship Id="rId38" Type="http://schemas.openxmlformats.org/officeDocument/2006/relationships/image" Target="media/image40.jpeg"/><Relationship Id="rId37" Type="http://schemas.openxmlformats.org/officeDocument/2006/relationships/image" Target="media/image39.jpeg"/><Relationship Id="rId36" Type="http://schemas.openxmlformats.org/officeDocument/2006/relationships/image" Target="media/image38.jpeg"/><Relationship Id="rId35" Type="http://schemas.openxmlformats.org/officeDocument/2006/relationships/image" Target="media/image37.jpeg"/><Relationship Id="rId34" Type="http://schemas.openxmlformats.org/officeDocument/2006/relationships/image" Target="media/image36.jpeg"/><Relationship Id="rId33" Type="http://schemas.openxmlformats.org/officeDocument/2006/relationships/image" Target="media/image35.jpeg"/><Relationship Id="rId32" Type="http://schemas.openxmlformats.org/officeDocument/2006/relationships/image" Target="media/image34.jpeg"/><Relationship Id="rId31" Type="http://schemas.openxmlformats.org/officeDocument/2006/relationships/image" Target="media/image33.jpeg"/><Relationship Id="rId30" Type="http://schemas.openxmlformats.org/officeDocument/2006/relationships/image" Target="media/image32.jpeg"/><Relationship Id="rId3" Type="http://schemas.openxmlformats.org/officeDocument/2006/relationships/image" Target="media/image5.jpeg"/><Relationship Id="rId29" Type="http://schemas.openxmlformats.org/officeDocument/2006/relationships/image" Target="media/image31.jpeg"/><Relationship Id="rId28" Type="http://schemas.openxmlformats.org/officeDocument/2006/relationships/image" Target="media/image30.jpeg"/><Relationship Id="rId27" Type="http://schemas.openxmlformats.org/officeDocument/2006/relationships/image" Target="media/image29.jpeg"/><Relationship Id="rId26" Type="http://schemas.openxmlformats.org/officeDocument/2006/relationships/image" Target="media/image28.jpeg"/><Relationship Id="rId25" Type="http://schemas.openxmlformats.org/officeDocument/2006/relationships/image" Target="media/image27.jpeg"/><Relationship Id="rId24" Type="http://schemas.openxmlformats.org/officeDocument/2006/relationships/image" Target="media/image26.jpeg"/><Relationship Id="rId23" Type="http://schemas.openxmlformats.org/officeDocument/2006/relationships/image" Target="media/image25.jpeg"/><Relationship Id="rId22" Type="http://schemas.openxmlformats.org/officeDocument/2006/relationships/image" Target="media/image24.jpeg"/><Relationship Id="rId21" Type="http://schemas.openxmlformats.org/officeDocument/2006/relationships/image" Target="media/image23.jpeg"/><Relationship Id="rId20" Type="http://schemas.openxmlformats.org/officeDocument/2006/relationships/image" Target="media/image22.jpeg"/><Relationship Id="rId2" Type="http://schemas.openxmlformats.org/officeDocument/2006/relationships/image" Target="media/image4.jpeg"/><Relationship Id="rId19" Type="http://schemas.openxmlformats.org/officeDocument/2006/relationships/image" Target="media/image21.jpeg"/><Relationship Id="rId18" Type="http://schemas.openxmlformats.org/officeDocument/2006/relationships/image" Target="media/image20.jpeg"/><Relationship Id="rId17" Type="http://schemas.openxmlformats.org/officeDocument/2006/relationships/image" Target="media/image19.jpeg"/><Relationship Id="rId16" Type="http://schemas.openxmlformats.org/officeDocument/2006/relationships/image" Target="media/image18.jpeg"/><Relationship Id="rId15" Type="http://schemas.openxmlformats.org/officeDocument/2006/relationships/image" Target="media/image17.jpeg"/><Relationship Id="rId14" Type="http://schemas.openxmlformats.org/officeDocument/2006/relationships/image" Target="media/image16.jpeg"/><Relationship Id="rId13" Type="http://schemas.openxmlformats.org/officeDocument/2006/relationships/image" Target="media/image15.jpeg"/><Relationship Id="rId12" Type="http://schemas.openxmlformats.org/officeDocument/2006/relationships/image" Target="media/image14.jpeg"/><Relationship Id="rId11" Type="http://schemas.openxmlformats.org/officeDocument/2006/relationships/image" Target="media/image13.jpeg"/><Relationship Id="rId10" Type="http://schemas.openxmlformats.org/officeDocument/2006/relationships/image" Target="media/image12.jpeg"/><Relationship Id="rId1" Type="http://schemas.openxmlformats.org/officeDocument/2006/relationships/image" Target="media/image3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12065</xdr:rowOff>
    </xdr:to>
    <xdr:pic>
      <xdr:nvPicPr>
        <xdr:cNvPr id="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19983450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13335</xdr:colOff>
      <xdr:row>87</xdr:row>
      <xdr:rowOff>11430</xdr:rowOff>
    </xdr:to>
    <xdr:pic>
      <xdr:nvPicPr>
        <xdr:cNvPr id="1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3875" y="19983450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15240</xdr:rowOff>
    </xdr:to>
    <xdr:pic>
      <xdr:nvPicPr>
        <xdr:cNvPr id="26" name="Picture 203" descr="167430387149966083079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33875" y="19983450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15240</xdr:colOff>
      <xdr:row>87</xdr:row>
      <xdr:rowOff>15875</xdr:rowOff>
    </xdr:to>
    <xdr:pic>
      <xdr:nvPicPr>
        <xdr:cNvPr id="181" name="Picture 203" descr="167430387149966083079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33875" y="19983450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Q93"/>
  <sheetViews>
    <sheetView tabSelected="1" topLeftCell="A63" workbookViewId="0">
      <selection activeCell="J91" sqref="J91:L92"/>
    </sheetView>
  </sheetViews>
  <sheetFormatPr defaultColWidth="9" defaultRowHeight="18" customHeight="1"/>
  <cols>
    <col min="1" max="1" width="11.5" style="3" customWidth="1"/>
    <col min="2" max="2" width="36" style="1" customWidth="1"/>
    <col min="3" max="3" width="9.375" style="4" customWidth="1"/>
    <col min="4" max="4" width="21.625" style="4" customWidth="1"/>
    <col min="5" max="5" width="7.25" style="3" customWidth="1"/>
    <col min="6" max="6" width="5.125" style="3" customWidth="1"/>
    <col min="7" max="8" width="7.375" style="3" customWidth="1"/>
    <col min="9" max="9" width="11.5" style="3" customWidth="1"/>
    <col min="10" max="10" width="7.375" style="3" customWidth="1"/>
    <col min="11" max="12" width="13.25" style="3" customWidth="1"/>
    <col min="13" max="16384" width="9" style="1"/>
  </cols>
  <sheetData>
    <row r="1" s="1" customFormat="1" ht="25.5" spans="1:17">
      <c r="A1" s="5" t="s">
        <v>0</v>
      </c>
      <c r="B1" s="6"/>
      <c r="C1" s="7"/>
      <c r="D1" s="7"/>
      <c r="E1" s="6"/>
      <c r="F1" s="6"/>
      <c r="G1" s="6"/>
      <c r="H1" s="6"/>
      <c r="I1" s="6"/>
      <c r="J1" s="6"/>
      <c r="K1" s="6"/>
      <c r="L1" s="6"/>
      <c r="M1" s="3"/>
      <c r="N1" s="3"/>
    </row>
    <row r="2" customHeight="1" spans="1:17">
      <c r="A2" s="8" t="s">
        <v>1</v>
      </c>
      <c r="B2" s="8"/>
      <c r="C2" s="9" t="s">
        <v>2</v>
      </c>
      <c r="D2" s="9"/>
      <c r="E2" s="8"/>
      <c r="F2" s="8"/>
      <c r="G2" s="8" t="s">
        <v>3</v>
      </c>
      <c r="H2" s="8"/>
      <c r="I2" s="8"/>
      <c r="J2" s="8"/>
      <c r="K2" s="8" t="s">
        <v>4</v>
      </c>
      <c r="L2" s="8"/>
      <c r="M2" s="3"/>
      <c r="N2" s="3"/>
    </row>
    <row r="3" customHeight="1" spans="1:17">
      <c r="A3" s="8"/>
      <c r="B3" s="8"/>
      <c r="C3" s="9"/>
      <c r="D3" s="9"/>
      <c r="E3" s="8"/>
      <c r="F3" s="8"/>
      <c r="G3" s="8"/>
      <c r="H3" s="8"/>
      <c r="I3" s="8"/>
      <c r="J3" s="8"/>
      <c r="K3" s="10" t="s">
        <v>5</v>
      </c>
      <c r="L3" s="8"/>
      <c r="M3" s="3"/>
      <c r="N3" s="3"/>
    </row>
    <row r="4" s="1" customFormat="1" customHeight="1" spans="1:17">
      <c r="A4" s="8" t="s">
        <v>6</v>
      </c>
      <c r="B4" s="8" t="s">
        <v>7</v>
      </c>
      <c r="C4" s="9" t="s">
        <v>8</v>
      </c>
      <c r="D4" s="9" t="s">
        <v>9</v>
      </c>
      <c r="E4" s="11" t="s">
        <v>10</v>
      </c>
      <c r="F4" s="12" t="s">
        <v>11</v>
      </c>
      <c r="G4" s="8" t="s">
        <v>12</v>
      </c>
      <c r="H4" s="8"/>
      <c r="I4" s="8" t="s">
        <v>13</v>
      </c>
      <c r="J4" s="8"/>
      <c r="K4" s="8" t="s">
        <v>14</v>
      </c>
      <c r="L4" s="8" t="s">
        <v>15</v>
      </c>
      <c r="M4" s="3"/>
      <c r="N4" s="3"/>
    </row>
    <row r="5" s="1" customFormat="1" customHeight="1" spans="1:17">
      <c r="A5" s="8"/>
      <c r="B5" s="8"/>
      <c r="C5" s="9"/>
      <c r="D5" s="9"/>
      <c r="E5" s="11"/>
      <c r="F5" s="12"/>
      <c r="G5" s="8" t="s">
        <v>16</v>
      </c>
      <c r="H5" s="8" t="s">
        <v>17</v>
      </c>
      <c r="I5" s="8" t="s">
        <v>18</v>
      </c>
      <c r="J5" s="8" t="s">
        <v>19</v>
      </c>
      <c r="K5" s="8"/>
      <c r="L5" s="8"/>
      <c r="M5" s="3"/>
      <c r="N5" s="3"/>
    </row>
    <row r="6" s="1" customFormat="1" customHeight="1" spans="1:17">
      <c r="A6" s="13">
        <v>1</v>
      </c>
      <c r="B6" s="23" t="s">
        <v>20</v>
      </c>
      <c r="C6" s="23" t="s">
        <v>21</v>
      </c>
      <c r="D6" s="23" t="s">
        <v>22</v>
      </c>
      <c r="E6" s="13">
        <v>402</v>
      </c>
      <c r="F6" s="23" t="s">
        <v>23</v>
      </c>
      <c r="G6" s="14"/>
      <c r="H6" s="14">
        <v>390</v>
      </c>
      <c r="I6" s="14"/>
      <c r="J6" s="8"/>
      <c r="K6" s="8" t="inlineStr">
        <is>
          <t>2029-03-30</t>
        </is>
      </c>
      <c r="L6" s="8">
        <v>6089</v>
      </c>
      <c r="M6" s="3" t="s">
        <v>24</v>
      </c>
      <c r="N6" s="3" t="str">
        <f>_xlfn.DISPIMG("ID_A88A1896CDE24802904BFFABFE8B6EE3",1)</f>
        <v>=DISPIMG("ID_A88A1896CDE24802904BFFABFE8B6EE3",1)</v>
      </c>
      <c r="O6" s="1" t="str">
        <f>_xlfn.DISPIMG("ID_5375B92758934BB8BED0FE7313E5D592",1)</f>
        <v>=DISPIMG("ID_5375B92758934BB8BED0FE7313E5D592",1)</v>
      </c>
    </row>
    <row r="7" s="2" customFormat="1" customHeight="1" spans="1:17">
      <c r="A7" s="15"/>
      <c r="B7" s="15"/>
      <c r="C7" s="15"/>
      <c r="D7" s="15"/>
      <c r="E7" s="15"/>
      <c r="F7" s="15"/>
      <c r="G7" s="16"/>
      <c r="H7" s="16">
        <v>11</v>
      </c>
      <c r="I7" s="14"/>
      <c r="J7" s="8"/>
      <c r="K7" s="8" t="inlineStr">
        <is>
          <t>2029-03-30</t>
        </is>
      </c>
      <c r="L7" s="8">
        <v>6089</v>
      </c>
      <c r="M7" s="3"/>
      <c r="N7" s="17" t="s">
        <v>25</v>
      </c>
      <c r="O7" s="17" t="str">
        <f>_xlfn.DISPIMG("ID_1CD2E12D92914EA2ABDCB872CA9150AC",1)</f>
        <v>=DISPIMG("ID_1CD2E12D92914EA2ABDCB872CA9150AC",1)</v>
      </c>
    </row>
    <row r="8" s="2" customFormat="1" customHeight="1" spans="1:17">
      <c r="A8" s="18"/>
      <c r="B8" s="18"/>
      <c r="C8" s="18"/>
      <c r="D8" s="18"/>
      <c r="E8" s="18"/>
      <c r="F8" s="18"/>
      <c r="G8" s="16"/>
      <c r="H8" s="16">
        <v>1</v>
      </c>
      <c r="I8" s="14"/>
      <c r="J8" s="8"/>
      <c r="K8" s="8" t="inlineStr">
        <is>
          <t>2029-03-30</t>
        </is>
      </c>
      <c r="L8" s="8">
        <v>6089</v>
      </c>
      <c r="M8" s="3"/>
      <c r="N8" s="17" t="s">
        <v>26</v>
      </c>
      <c r="O8" s="17" t="s">
        <v>27</v>
      </c>
    </row>
    <row r="9" s="2" customFormat="1" customHeight="1" spans="1:17">
      <c r="A9" s="13">
        <v>2</v>
      </c>
      <c r="B9" s="23" t="s">
        <v>28</v>
      </c>
      <c r="C9" s="23" t="s">
        <v>21</v>
      </c>
      <c r="D9" s="23" t="s">
        <v>29</v>
      </c>
      <c r="E9" s="13">
        <v>600</v>
      </c>
      <c r="F9" s="23" t="s">
        <v>23</v>
      </c>
      <c r="G9" s="17"/>
      <c r="H9" s="16">
        <v>595</v>
      </c>
      <c r="I9" s="14"/>
      <c r="J9" s="8"/>
      <c r="K9" s="8" t="inlineStr">
        <is>
          <t>2029-04-21</t>
        </is>
      </c>
      <c r="L9" s="8">
        <v>6111</v>
      </c>
      <c r="M9" s="17" t="s">
        <v>24</v>
      </c>
      <c r="N9" s="17" t="str">
        <f>_xlfn.DISPIMG("ID_A1338F7A30E84020B840EB088C220021",1)</f>
        <v>=DISPIMG("ID_A1338F7A30E84020B840EB088C220021",1)</v>
      </c>
      <c r="O9" s="2" t="str">
        <f>_xlfn.DISPIMG("ID_DEA4D6DED37E4F54873A4D72BB880E8A",1)</f>
        <v>=DISPIMG("ID_DEA4D6DED37E4F54873A4D72BB880E8A",1)</v>
      </c>
    </row>
    <row r="10" s="2" customFormat="1" customHeight="1" spans="1:17">
      <c r="A10" s="15"/>
      <c r="B10" s="15"/>
      <c r="C10" s="15"/>
      <c r="D10" s="15"/>
      <c r="E10" s="15"/>
      <c r="F10" s="15"/>
      <c r="G10" s="16"/>
      <c r="H10" s="16">
        <v>4</v>
      </c>
      <c r="I10" s="14"/>
      <c r="J10" s="8"/>
      <c r="K10" s="8" t="inlineStr">
        <is>
          <t>2029-04-21</t>
        </is>
      </c>
      <c r="L10" s="8">
        <v>6111</v>
      </c>
      <c r="M10" s="17"/>
      <c r="N10" s="17" t="s">
        <v>25</v>
      </c>
      <c r="O10" s="17" t="str">
        <f>_xlfn.DISPIMG("ID_0ABBE9FD30014296AF0B88742A9519E5",1)</f>
        <v>=DISPIMG("ID_0ABBE9FD30014296AF0B88742A9519E5",1)</v>
      </c>
      <c r="P10" s="2" t="str">
        <f>_xlfn.DISPIMG("ID_2EC420B535DA4342A0F897D69D5D5C36",1)</f>
        <v>=DISPIMG("ID_2EC420B535DA4342A0F897D69D5D5C36",1)</v>
      </c>
    </row>
    <row r="11" s="2" customFormat="1" customHeight="1" spans="1:17">
      <c r="A11" s="18"/>
      <c r="B11" s="18"/>
      <c r="C11" s="18"/>
      <c r="D11" s="18"/>
      <c r="E11" s="18"/>
      <c r="F11" s="18"/>
      <c r="G11" s="16"/>
      <c r="H11" s="16">
        <v>1</v>
      </c>
      <c r="I11" s="14"/>
      <c r="J11" s="8"/>
      <c r="K11" s="8" t="inlineStr">
        <is>
          <t>2029-04-21</t>
        </is>
      </c>
      <c r="L11" s="8">
        <v>6111</v>
      </c>
      <c r="M11" s="17"/>
      <c r="N11" s="17" t="s">
        <v>26</v>
      </c>
      <c r="O11" s="17" t="s">
        <v>25</v>
      </c>
    </row>
    <row r="12" s="2" customFormat="1" customHeight="1" spans="1:17">
      <c r="A12" s="13">
        <v>3</v>
      </c>
      <c r="B12" s="23" t="s">
        <v>30</v>
      </c>
      <c r="C12" s="23" t="s">
        <v>21</v>
      </c>
      <c r="D12" s="23" t="s">
        <v>31</v>
      </c>
      <c r="E12" s="13">
        <v>100</v>
      </c>
      <c r="F12" s="23" t="s">
        <v>23</v>
      </c>
      <c r="G12" s="16">
        <v>99</v>
      </c>
      <c r="H12" s="16"/>
      <c r="I12" s="14"/>
      <c r="J12" s="8"/>
      <c r="K12" s="8" t="inlineStr">
        <is>
          <t>2029-02-25</t>
        </is>
      </c>
      <c r="L12" s="8">
        <v>6056</v>
      </c>
      <c r="M12" s="17"/>
      <c r="N12" s="17"/>
    </row>
    <row r="13" s="2" customFormat="1" customHeight="1" spans="1:17">
      <c r="A13" s="18"/>
      <c r="B13" s="18"/>
      <c r="C13" s="18"/>
      <c r="D13" s="18"/>
      <c r="E13" s="18"/>
      <c r="F13" s="18"/>
      <c r="G13" s="16"/>
      <c r="H13" s="16">
        <v>1</v>
      </c>
      <c r="I13" s="8"/>
      <c r="J13" s="8"/>
      <c r="K13" s="8" t="inlineStr">
        <is>
          <t>2029-02-25</t>
        </is>
      </c>
      <c r="L13" s="8">
        <v>6056</v>
      </c>
      <c r="M13" s="17" t="s">
        <v>26</v>
      </c>
      <c r="N13" s="17"/>
    </row>
    <row r="14" s="2" customFormat="1" customHeight="1" spans="1:17">
      <c r="A14" s="13">
        <v>4</v>
      </c>
      <c r="B14" s="23" t="s">
        <v>32</v>
      </c>
      <c r="C14" s="23" t="s">
        <v>21</v>
      </c>
      <c r="D14" s="23" t="s">
        <v>33</v>
      </c>
      <c r="E14" s="13">
        <v>100</v>
      </c>
      <c r="F14" s="23" t="s">
        <v>23</v>
      </c>
      <c r="G14" s="16"/>
      <c r="H14" s="16">
        <v>99</v>
      </c>
      <c r="I14" s="8"/>
      <c r="J14" s="8"/>
      <c r="K14" s="8" t="inlineStr">
        <is>
          <t>2029-02-20</t>
        </is>
      </c>
      <c r="L14" s="8">
        <v>6051</v>
      </c>
      <c r="M14" s="17" t="s">
        <v>24</v>
      </c>
      <c r="N14" s="17" t="str">
        <f>_xlfn.DISPIMG("ID_E9F62A0E590E4A8F9887DF559D73DAAB",1)</f>
        <v>=DISPIMG("ID_E9F62A0E590E4A8F9887DF559D73DAAB",1)</v>
      </c>
      <c r="O14" s="2" t="str">
        <f>_xlfn.DISPIMG("ID_4B9678F8CC594CD4B48663432BE2239C",1)</f>
        <v>=DISPIMG("ID_4B9678F8CC594CD4B48663432BE2239C",1)</v>
      </c>
    </row>
    <row r="15" s="2" customFormat="1" customHeight="1" spans="1:17">
      <c r="A15" s="18"/>
      <c r="B15" s="18"/>
      <c r="C15" s="18"/>
      <c r="D15" s="18"/>
      <c r="E15" s="18"/>
      <c r="F15" s="18"/>
      <c r="G15" s="16"/>
      <c r="H15" s="16">
        <v>1</v>
      </c>
      <c r="I15" s="8"/>
      <c r="J15" s="8"/>
      <c r="K15" s="8" t="inlineStr">
        <is>
          <t>2029-02-20</t>
        </is>
      </c>
      <c r="L15" s="8">
        <v>6051</v>
      </c>
      <c r="M15" s="17"/>
      <c r="N15" s="17" t="s">
        <v>26</v>
      </c>
    </row>
    <row r="16" s="2" customFormat="1" customHeight="1" spans="1:17">
      <c r="A16" s="13">
        <v>5</v>
      </c>
      <c r="B16" s="23" t="s">
        <v>34</v>
      </c>
      <c r="C16" s="23" t="s">
        <v>21</v>
      </c>
      <c r="D16" s="23" t="s">
        <v>35</v>
      </c>
      <c r="E16" s="13">
        <v>150</v>
      </c>
      <c r="F16" s="23" t="s">
        <v>23</v>
      </c>
      <c r="G16" s="16"/>
      <c r="H16" s="16">
        <v>149</v>
      </c>
      <c r="I16" s="8"/>
      <c r="J16" s="8"/>
      <c r="K16" s="8" t="inlineStr">
        <is>
          <t>2029-04-14</t>
        </is>
      </c>
      <c r="L16" s="8">
        <v>6104</v>
      </c>
      <c r="M16" s="17" t="s">
        <v>24</v>
      </c>
      <c r="N16" s="17" t="str">
        <f>_xlfn.DISPIMG("ID_DEF0B240DB4848FD908C98ED8B8B5A59",1)</f>
        <v>=DISPIMG("ID_DEF0B240DB4848FD908C98ED8B8B5A59",1)</v>
      </c>
      <c r="O16" s="2" t="str">
        <f>_xlfn.DISPIMG("ID_7370D47FC0D947948B8E63CA3BF144C9",1)</f>
        <v>=DISPIMG("ID_7370D47FC0D947948B8E63CA3BF144C9",1)</v>
      </c>
      <c r="P16" s="2" t="str">
        <f>_xlfn.DISPIMG("ID_B25F264EDA9548F2A195BE0828E34006",1)</f>
        <v>=DISPIMG("ID_B25F264EDA9548F2A195BE0828E34006",1)</v>
      </c>
      <c r="Q16" s="2" t="str">
        <f>_xlfn.DISPIMG("ID_AACF9B8BED6B457EAF79718E7A6460F6",1)</f>
        <v>=DISPIMG("ID_AACF9B8BED6B457EAF79718E7A6460F6",1)</v>
      </c>
    </row>
    <row r="17" s="2" customFormat="1" customHeight="1" spans="1:17">
      <c r="A17" s="18"/>
      <c r="B17" s="18"/>
      <c r="C17" s="18"/>
      <c r="D17" s="18"/>
      <c r="E17" s="18"/>
      <c r="F17" s="18"/>
      <c r="G17" s="16"/>
      <c r="H17" s="16">
        <v>1</v>
      </c>
      <c r="I17" s="8"/>
      <c r="J17" s="8"/>
      <c r="K17" s="8" t="inlineStr">
        <is>
          <t>2029-04-14</t>
        </is>
      </c>
      <c r="L17" s="8">
        <v>6104</v>
      </c>
      <c r="M17" s="17"/>
      <c r="N17" s="17" t="s">
        <v>26</v>
      </c>
    </row>
    <row r="18" s="2" customFormat="1" customHeight="1" spans="1:17">
      <c r="A18" s="13">
        <v>6</v>
      </c>
      <c r="B18" s="23" t="s">
        <v>36</v>
      </c>
      <c r="C18" s="23" t="s">
        <v>21</v>
      </c>
      <c r="D18" s="23" t="s">
        <v>37</v>
      </c>
      <c r="E18" s="13">
        <v>123</v>
      </c>
      <c r="F18" s="23" t="s">
        <v>23</v>
      </c>
      <c r="G18" s="16"/>
      <c r="H18" s="16">
        <v>122</v>
      </c>
      <c r="I18" s="8"/>
      <c r="J18" s="8"/>
      <c r="K18" s="8" t="inlineStr">
        <is>
          <t>2029-01-27</t>
        </is>
      </c>
      <c r="L18" s="8">
        <v>6027</v>
      </c>
      <c r="M18" s="17" t="s">
        <v>24</v>
      </c>
      <c r="N18" s="17" t="str">
        <f>_xlfn.DISPIMG("ID_A8364D1D66EF4884BE685AE47B769083",1)</f>
        <v>=DISPIMG("ID_A8364D1D66EF4884BE685AE47B769083",1)</v>
      </c>
      <c r="O18" s="2" t="str">
        <f>_xlfn.DISPIMG("ID_9F4694FB469D49FC9AB70E3CB74BDCE2",1)</f>
        <v>=DISPIMG("ID_9F4694FB469D49FC9AB70E3CB74BDCE2",1)</v>
      </c>
    </row>
    <row r="19" s="2" customFormat="1" customHeight="1" spans="1:17">
      <c r="A19" s="18"/>
      <c r="B19" s="18"/>
      <c r="C19" s="18"/>
      <c r="D19" s="18"/>
      <c r="E19" s="18"/>
      <c r="F19" s="18"/>
      <c r="G19" s="16"/>
      <c r="H19" s="16">
        <v>1</v>
      </c>
      <c r="I19" s="8"/>
      <c r="J19" s="8"/>
      <c r="K19" s="8" t="inlineStr">
        <is>
          <t>2029-01-27</t>
        </is>
      </c>
      <c r="L19" s="8">
        <v>6027</v>
      </c>
      <c r="M19" s="17"/>
      <c r="N19" s="17" t="s">
        <v>26</v>
      </c>
    </row>
    <row r="20" s="2" customFormat="1" customHeight="1" spans="1:17">
      <c r="A20" s="13">
        <v>7</v>
      </c>
      <c r="B20" s="23" t="s">
        <v>38</v>
      </c>
      <c r="C20" s="23" t="s">
        <v>21</v>
      </c>
      <c r="D20" s="23" t="s">
        <v>39</v>
      </c>
      <c r="E20" s="13">
        <v>124</v>
      </c>
      <c r="F20" s="23" t="s">
        <v>23</v>
      </c>
      <c r="G20" s="16">
        <v>116</v>
      </c>
      <c r="H20" s="16"/>
      <c r="I20" s="8"/>
      <c r="J20" s="8"/>
      <c r="K20" s="8" t="inlineStr">
        <is>
          <t>2029-02-05</t>
        </is>
      </c>
      <c r="L20" s="8">
        <v>6036</v>
      </c>
      <c r="M20" s="17"/>
      <c r="N20" s="17"/>
    </row>
    <row r="21" s="2" customFormat="1" customHeight="1" spans="1:17">
      <c r="A21" s="15"/>
      <c r="B21" s="15"/>
      <c r="C21" s="15"/>
      <c r="D21" s="15"/>
      <c r="E21" s="15"/>
      <c r="F21" s="15"/>
      <c r="G21" s="16"/>
      <c r="H21" s="16">
        <v>7</v>
      </c>
      <c r="I21" s="8"/>
      <c r="J21" s="8"/>
      <c r="K21" s="8" t="inlineStr">
        <is>
          <t>2029-02-05</t>
        </is>
      </c>
      <c r="L21" s="8">
        <v>6036</v>
      </c>
      <c r="M21" s="17" t="s">
        <v>40</v>
      </c>
      <c r="N21" s="17" t="str">
        <f>_xlfn.DISPIMG("ID_33D7A609FC5E4AF6951495F01DEC2DCF",1)</f>
        <v>=DISPIMG("ID_33D7A609FC5E4AF6951495F01DEC2DCF",1)</v>
      </c>
      <c r="O21" s="2" t="str">
        <f>_xlfn.DISPIMG("ID_4115016293F34B6C9AB9E93C2F04AF83",1)</f>
        <v>=DISPIMG("ID_4115016293F34B6C9AB9E93C2F04AF83",1)</v>
      </c>
      <c r="P21" s="2" t="str">
        <f>_xlfn.DISPIMG("ID_05051D48BA9143769582ECF2D3821AB4",1)</f>
        <v>=DISPIMG("ID_05051D48BA9143769582ECF2D3821AB4",1)</v>
      </c>
    </row>
    <row r="22" s="2" customFormat="1" customHeight="1" spans="1:17">
      <c r="A22" s="18"/>
      <c r="B22" s="18"/>
      <c r="C22" s="18"/>
      <c r="D22" s="18"/>
      <c r="E22" s="18"/>
      <c r="F22" s="18"/>
      <c r="G22" s="16"/>
      <c r="H22" s="16">
        <v>1</v>
      </c>
      <c r="I22" s="8"/>
      <c r="J22" s="8"/>
      <c r="K22" s="8" t="inlineStr">
        <is>
          <t>2029-02-05</t>
        </is>
      </c>
      <c r="L22" s="8">
        <v>6036</v>
      </c>
      <c r="M22" s="17" t="s">
        <v>26</v>
      </c>
      <c r="N22" s="17" t="s">
        <v>40</v>
      </c>
    </row>
    <row r="23" s="2" customFormat="1" customHeight="1" spans="1:17">
      <c r="A23" s="13">
        <v>8</v>
      </c>
      <c r="B23" s="23" t="s">
        <v>41</v>
      </c>
      <c r="C23" s="23" t="s">
        <v>21</v>
      </c>
      <c r="D23" s="23" t="s">
        <v>42</v>
      </c>
      <c r="E23" s="13">
        <v>100</v>
      </c>
      <c r="F23" s="23" t="s">
        <v>23</v>
      </c>
      <c r="G23" s="16"/>
      <c r="H23" s="16">
        <v>90</v>
      </c>
      <c r="I23" s="8"/>
      <c r="J23" s="8"/>
      <c r="K23" s="8"/>
      <c r="L23" s="8">
        <v>6012</v>
      </c>
      <c r="M23" s="17" t="s">
        <v>24</v>
      </c>
      <c r="N23" s="17" t="str">
        <f>_xlfn.DISPIMG("ID_1F029E1A1EA94B84816B5C8216E25461",1)</f>
        <v>=DISPIMG("ID_1F029E1A1EA94B84816B5C8216E25461",1)</v>
      </c>
      <c r="O23" s="2" t="str">
        <f>_xlfn.DISPIMG("ID_5DCF6EFF62144451B5497FD18E50ABAF",1)</f>
        <v>=DISPIMG("ID_5DCF6EFF62144451B5497FD18E50ABAF",1)</v>
      </c>
    </row>
    <row r="24" s="2" customFormat="1" customHeight="1" spans="1:17">
      <c r="A24" s="15"/>
      <c r="B24" s="15"/>
      <c r="C24" s="15"/>
      <c r="D24" s="15"/>
      <c r="E24" s="15"/>
      <c r="F24" s="15"/>
      <c r="G24" s="16"/>
      <c r="H24" s="16">
        <v>9</v>
      </c>
      <c r="I24" s="8"/>
      <c r="J24" s="8"/>
      <c r="K24" s="8"/>
      <c r="L24" s="8">
        <v>6012</v>
      </c>
      <c r="M24" s="17"/>
      <c r="N24" s="17" t="s">
        <v>43</v>
      </c>
      <c r="O24" s="17" t="str">
        <f>_xlfn.DISPIMG("ID_71EF8BD5304D4E979DA524A892203A44",1)</f>
        <v>=DISPIMG("ID_71EF8BD5304D4E979DA524A892203A44",1)</v>
      </c>
      <c r="P24" s="2" t="str">
        <f>_xlfn.DISPIMG("ID_037AECB23E0640AC9348FDD586C8B493",1)</f>
        <v>=DISPIMG("ID_037AECB23E0640AC9348FDD586C8B493",1)</v>
      </c>
    </row>
    <row r="25" s="2" customFormat="1" customHeight="1" spans="1:17">
      <c r="A25" s="18"/>
      <c r="B25" s="18"/>
      <c r="C25" s="18"/>
      <c r="D25" s="18"/>
      <c r="E25" s="18"/>
      <c r="F25" s="18"/>
      <c r="G25" s="16"/>
      <c r="H25" s="16">
        <v>1</v>
      </c>
      <c r="I25" s="8"/>
      <c r="J25" s="8"/>
      <c r="K25" s="8"/>
      <c r="L25" s="8">
        <v>6012</v>
      </c>
      <c r="M25" s="17"/>
      <c r="N25" s="17" t="s">
        <v>26</v>
      </c>
      <c r="O25" s="17" t="s">
        <v>40</v>
      </c>
    </row>
    <row r="26" s="2" customFormat="1" customHeight="1" spans="1:17">
      <c r="A26" s="13">
        <v>9</v>
      </c>
      <c r="B26" s="23" t="s">
        <v>44</v>
      </c>
      <c r="C26" s="23" t="s">
        <v>45</v>
      </c>
      <c r="D26" s="24" t="s">
        <v>46</v>
      </c>
      <c r="E26" s="13">
        <v>1519</v>
      </c>
      <c r="F26" s="23" t="s">
        <v>23</v>
      </c>
      <c r="G26" s="16"/>
      <c r="H26" s="16">
        <v>417</v>
      </c>
      <c r="I26" s="8"/>
      <c r="J26" s="8"/>
      <c r="K26" s="8" t="inlineStr">
        <is>
          <t>2029-05-01</t>
        </is>
      </c>
      <c r="L26" s="8" t="s">
        <v>47</v>
      </c>
      <c r="M26" s="17" t="s">
        <v>24</v>
      </c>
      <c r="N26" s="17" t="str">
        <f>_xlfn.DISPIMG("ID_6D0F6F43EBD74BEB9B767ABCC3C3A820",1)</f>
        <v>=DISPIMG("ID_6D0F6F43EBD74BEB9B767ABCC3C3A820",1)</v>
      </c>
      <c r="O26" s="2" t="s">
        <v>48</v>
      </c>
      <c r="P26" s="2" t="str">
        <f>_xlfn.DISPIMG("ID_DE292EE590DD4E199341F1D7B39DD657",1)</f>
        <v>=DISPIMG("ID_DE292EE590DD4E199341F1D7B39DD657",1)</v>
      </c>
    </row>
    <row r="27" s="2" customFormat="1" customHeight="1" spans="1:17">
      <c r="A27" s="15"/>
      <c r="B27" s="15"/>
      <c r="C27" s="15"/>
      <c r="D27" s="15"/>
      <c r="E27" s="15"/>
      <c r="F27" s="15"/>
      <c r="G27" s="8"/>
      <c r="H27" s="16">
        <v>1</v>
      </c>
      <c r="I27" s="8"/>
      <c r="J27" s="8"/>
      <c r="K27" s="8" t="inlineStr">
        <is>
          <t>2029-05-01</t>
        </is>
      </c>
      <c r="L27" s="8" t="s">
        <v>47</v>
      </c>
      <c r="M27" s="17"/>
      <c r="N27" s="17" t="s">
        <v>26</v>
      </c>
      <c r="O27" s="17"/>
    </row>
    <row r="28" s="2" customFormat="1" customHeight="1" spans="1:17">
      <c r="A28" s="15"/>
      <c r="B28" s="15"/>
      <c r="C28" s="15"/>
      <c r="D28" s="15"/>
      <c r="E28" s="15"/>
      <c r="F28" s="15"/>
      <c r="G28" s="8"/>
      <c r="H28" s="16">
        <v>914</v>
      </c>
      <c r="I28" s="8"/>
      <c r="J28" s="8"/>
      <c r="K28" s="8" t="inlineStr">
        <is>
          <t>2028-05-01</t>
        </is>
      </c>
      <c r="L28" s="8" t="s">
        <v>49</v>
      </c>
      <c r="M28" s="17"/>
      <c r="N28" s="17" t="s">
        <v>24</v>
      </c>
      <c r="O28" s="17" t="str">
        <f>_xlfn.DISPIMG("ID_B2B26EF32CE542A8A72C74DB91E66F1B",1)</f>
        <v>=DISPIMG("ID_B2B26EF32CE542A8A72C74DB91E66F1B",1)</v>
      </c>
    </row>
    <row r="29" s="2" customFormat="1" customHeight="1" spans="1:17">
      <c r="A29" s="15"/>
      <c r="B29" s="15"/>
      <c r="C29" s="15"/>
      <c r="D29" s="15"/>
      <c r="E29" s="15"/>
      <c r="F29" s="15"/>
      <c r="G29" s="8"/>
      <c r="H29" s="16">
        <v>37</v>
      </c>
      <c r="I29" s="8"/>
      <c r="J29" s="8"/>
      <c r="K29" s="8" t="inlineStr">
        <is>
          <t>2028-05-01</t>
        </is>
      </c>
      <c r="L29" s="8" t="s">
        <v>49</v>
      </c>
      <c r="M29" s="17"/>
      <c r="N29" s="17" t="s">
        <v>25</v>
      </c>
      <c r="O29" s="17" t="str">
        <f>_xlfn.DISPIMG("ID_9CE7009EC5D3473FB542D2EB5A654963",1)</f>
        <v>=DISPIMG("ID_9CE7009EC5D3473FB542D2EB5A654963",1)</v>
      </c>
      <c r="P29" s="2" t="str">
        <f>_xlfn.DISPIMG("ID_DB1CE9800E754DDABAA1A63A0F1669A4",1)</f>
        <v>=DISPIMG("ID_DB1CE9800E754DDABAA1A63A0F1669A4",1)</v>
      </c>
      <c r="Q29" s="2" t="str">
        <f>_xlfn.DISPIMG("ID_4AECB19AB41D4EC592CD99BAA586DAF0",1)</f>
        <v>=DISPIMG("ID_4AECB19AB41D4EC592CD99BAA586DAF0",1)</v>
      </c>
    </row>
    <row r="30" s="2" customFormat="1" customHeight="1" spans="1:17">
      <c r="A30" s="15"/>
      <c r="B30" s="15"/>
      <c r="C30" s="15"/>
      <c r="D30" s="15"/>
      <c r="E30" s="15"/>
      <c r="F30" s="15"/>
      <c r="G30" s="8"/>
      <c r="H30" s="16">
        <v>2</v>
      </c>
      <c r="I30" s="8"/>
      <c r="J30" s="8"/>
      <c r="K30" s="8" t="inlineStr">
        <is>
          <t>2028-05-01</t>
        </is>
      </c>
      <c r="L30" s="8" t="s">
        <v>49</v>
      </c>
      <c r="M30" s="17"/>
      <c r="N30" s="17" t="s">
        <v>50</v>
      </c>
      <c r="O30" s="17" t="str">
        <f>_xlfn.DISPIMG("ID_13F3B2DADA6C4793B43E9D9BDA0A4AB7",1)</f>
        <v>=DISPIMG("ID_13F3B2DADA6C4793B43E9D9BDA0A4AB7",1)</v>
      </c>
    </row>
    <row r="31" s="2" customFormat="1" customHeight="1" spans="1:17">
      <c r="A31" s="15"/>
      <c r="B31" s="15"/>
      <c r="C31" s="15"/>
      <c r="D31" s="15"/>
      <c r="E31" s="15"/>
      <c r="F31" s="15"/>
      <c r="G31" s="8"/>
      <c r="H31" s="16">
        <v>1</v>
      </c>
      <c r="I31" s="8"/>
      <c r="J31" s="8"/>
      <c r="K31" s="8" t="inlineStr">
        <is>
          <t>2028-05-01</t>
        </is>
      </c>
      <c r="L31" s="8" t="s">
        <v>49</v>
      </c>
      <c r="M31" s="17"/>
      <c r="N31" s="17" t="s">
        <v>26</v>
      </c>
      <c r="O31" s="17"/>
    </row>
    <row r="32" s="2" customFormat="1" customHeight="1" spans="1:17">
      <c r="A32" s="15"/>
      <c r="B32" s="15"/>
      <c r="C32" s="15"/>
      <c r="D32" s="15"/>
      <c r="E32" s="15"/>
      <c r="F32" s="15"/>
      <c r="G32" s="8"/>
      <c r="H32" s="16">
        <v>136</v>
      </c>
      <c r="I32" s="8"/>
      <c r="J32" s="8"/>
      <c r="K32" s="8" t="inlineStr">
        <is>
          <t>2028-11-01</t>
        </is>
      </c>
      <c r="L32" s="8" t="s">
        <v>51</v>
      </c>
      <c r="M32" s="17"/>
      <c r="N32" s="17" t="s">
        <v>24</v>
      </c>
      <c r="O32" s="17" t="str">
        <f>_xlfn.DISPIMG("ID_87DB6A2EC8DA4311A51BC17C40511371",1)</f>
        <v>=DISPIMG("ID_87DB6A2EC8DA4311A51BC17C40511371",1)</v>
      </c>
    </row>
    <row r="33" s="2" customFormat="1" customHeight="1" spans="1:17">
      <c r="A33" s="15"/>
      <c r="B33" s="15"/>
      <c r="C33" s="15"/>
      <c r="D33" s="15"/>
      <c r="E33" s="15"/>
      <c r="F33" s="15"/>
      <c r="G33" s="8"/>
      <c r="H33" s="16">
        <v>1</v>
      </c>
      <c r="I33" s="8"/>
      <c r="J33" s="8"/>
      <c r="K33" s="8" t="inlineStr">
        <is>
          <t>2028-11-01</t>
        </is>
      </c>
      <c r="L33" s="8" t="s">
        <v>51</v>
      </c>
      <c r="M33" s="17"/>
      <c r="N33" s="17" t="s">
        <v>52</v>
      </c>
      <c r="O33" s="17" t="str">
        <f>_xlfn.DISPIMG("ID_54A6F33BA60B4794843E64347E8DB517",1)</f>
        <v>=DISPIMG("ID_54A6F33BA60B4794843E64347E8DB517",1)</v>
      </c>
    </row>
    <row r="34" s="2" customFormat="1" customHeight="1" spans="1:17">
      <c r="A34" s="15"/>
      <c r="B34" s="15"/>
      <c r="C34" s="15"/>
      <c r="D34" s="15"/>
      <c r="E34" s="15"/>
      <c r="F34" s="15"/>
      <c r="G34" s="8"/>
      <c r="H34" s="16">
        <v>1</v>
      </c>
      <c r="I34" s="8"/>
      <c r="J34" s="8"/>
      <c r="K34" s="8" t="inlineStr">
        <is>
          <t>2028-11-01</t>
        </is>
      </c>
      <c r="L34" s="8" t="s">
        <v>51</v>
      </c>
      <c r="M34" s="17"/>
      <c r="N34" s="17" t="s">
        <v>26</v>
      </c>
      <c r="O34" s="17" t="s">
        <v>27</v>
      </c>
    </row>
    <row r="35" s="2" customFormat="1" customHeight="1" spans="1:17">
      <c r="A35" s="15"/>
      <c r="B35" s="15"/>
      <c r="C35" s="15"/>
      <c r="D35" s="15"/>
      <c r="E35" s="15"/>
      <c r="F35" s="15"/>
      <c r="G35" s="8"/>
      <c r="H35" s="16">
        <v>1</v>
      </c>
      <c r="I35" s="8"/>
      <c r="J35" s="8"/>
      <c r="K35" s="8" t="inlineStr">
        <is>
          <t>2028-08-01</t>
        </is>
      </c>
      <c r="L35" s="8" t="s">
        <v>53</v>
      </c>
      <c r="M35" s="17"/>
      <c r="N35" s="17" t="s">
        <v>26</v>
      </c>
      <c r="O35" s="17"/>
    </row>
    <row r="36" s="2" customFormat="1" customHeight="1" spans="1:17">
      <c r="A36" s="15"/>
      <c r="B36" s="15"/>
      <c r="C36" s="15"/>
      <c r="D36" s="15"/>
      <c r="E36" s="15"/>
      <c r="F36" s="15"/>
      <c r="G36" s="8"/>
      <c r="H36" s="16">
        <v>1</v>
      </c>
      <c r="I36" s="8"/>
      <c r="J36" s="8"/>
      <c r="K36" s="8" t="inlineStr">
        <is>
          <t>2028-01-01</t>
        </is>
      </c>
      <c r="L36" s="8" t="s">
        <v>54</v>
      </c>
      <c r="M36" s="17"/>
      <c r="N36" s="17" t="s">
        <v>26</v>
      </c>
      <c r="O36" s="17"/>
    </row>
    <row r="37" s="2" customFormat="1" customHeight="1" spans="1:17">
      <c r="A37" s="15"/>
      <c r="B37" s="15"/>
      <c r="C37" s="15"/>
      <c r="D37" s="15"/>
      <c r="E37" s="15"/>
      <c r="F37" s="15"/>
      <c r="G37" s="8"/>
      <c r="H37" s="16">
        <v>4</v>
      </c>
      <c r="I37" s="8"/>
      <c r="J37" s="8"/>
      <c r="K37" s="8" t="inlineStr">
        <is>
          <t>2028-02-01</t>
        </is>
      </c>
      <c r="L37" s="8" t="s">
        <v>55</v>
      </c>
      <c r="M37" s="17"/>
      <c r="N37" s="17" t="s">
        <v>25</v>
      </c>
      <c r="O37" s="2" t="str">
        <f>_xlfn.DISPIMG("ID_A62AB2B99D94400B87AE278BA8FB151D",1)</f>
        <v>=DISPIMG("ID_A62AB2B99D94400B87AE278BA8FB151D",1)</v>
      </c>
    </row>
    <row r="38" s="2" customFormat="1" customHeight="1" spans="1:17">
      <c r="A38" s="15"/>
      <c r="B38" s="15"/>
      <c r="C38" s="15"/>
      <c r="D38" s="15"/>
      <c r="E38" s="15"/>
      <c r="F38" s="15"/>
      <c r="G38" s="8"/>
      <c r="H38" s="16">
        <v>1</v>
      </c>
      <c r="I38" s="8"/>
      <c r="J38" s="8"/>
      <c r="K38" s="8" t="inlineStr">
        <is>
          <t>2028-02-01</t>
        </is>
      </c>
      <c r="L38" s="8" t="s">
        <v>55</v>
      </c>
      <c r="M38" s="17"/>
      <c r="N38" s="17" t="s">
        <v>26</v>
      </c>
      <c r="O38" s="17"/>
    </row>
    <row r="39" s="2" customFormat="1" customHeight="1" spans="1:17">
      <c r="A39" s="15"/>
      <c r="B39" s="15"/>
      <c r="C39" s="15"/>
      <c r="D39" s="15"/>
      <c r="E39" s="15"/>
      <c r="F39" s="15"/>
      <c r="G39" s="8"/>
      <c r="H39" s="16">
        <v>1</v>
      </c>
      <c r="I39" s="8"/>
      <c r="J39" s="8"/>
      <c r="K39" s="8" t="inlineStr">
        <is>
          <t>2029-02-01</t>
        </is>
      </c>
      <c r="L39" s="8" t="s">
        <v>56</v>
      </c>
      <c r="M39" s="17"/>
      <c r="N39" s="17" t="s">
        <v>24</v>
      </c>
      <c r="O39" s="17" t="str">
        <f>_xlfn.DISPIMG("ID_FB9421EA36B44369BAD4808E3588518F",1)</f>
        <v>=DISPIMG("ID_FB9421EA36B44369BAD4808E3588518F",1)</v>
      </c>
    </row>
    <row r="40" s="2" customFormat="1" customHeight="1" spans="1:17">
      <c r="A40" s="18"/>
      <c r="B40" s="18"/>
      <c r="C40" s="18"/>
      <c r="D40" s="18"/>
      <c r="E40" s="18"/>
      <c r="F40" s="18"/>
      <c r="G40" s="8"/>
      <c r="H40" s="16">
        <v>1</v>
      </c>
      <c r="I40" s="8"/>
      <c r="J40" s="8"/>
      <c r="K40" s="8" t="inlineStr">
        <is>
          <t>2029-02-01</t>
        </is>
      </c>
      <c r="L40" s="8" t="s">
        <v>56</v>
      </c>
      <c r="M40" s="17"/>
      <c r="N40" s="17" t="s">
        <v>26</v>
      </c>
      <c r="O40" s="17"/>
    </row>
    <row r="41" s="2" customFormat="1" customHeight="1" spans="1:17">
      <c r="A41" s="13">
        <v>10</v>
      </c>
      <c r="B41" s="23" t="s">
        <v>57</v>
      </c>
      <c r="C41" s="23" t="s">
        <v>21</v>
      </c>
      <c r="D41" s="23" t="s">
        <v>58</v>
      </c>
      <c r="E41" s="13">
        <v>512</v>
      </c>
      <c r="F41" s="23" t="s">
        <v>23</v>
      </c>
      <c r="G41" s="17"/>
      <c r="H41" s="16">
        <v>480</v>
      </c>
      <c r="I41" s="8"/>
      <c r="J41" s="8"/>
      <c r="K41" s="8" t="inlineStr">
        <is>
          <t>2028-06-11</t>
        </is>
      </c>
      <c r="L41" s="8">
        <v>5162</v>
      </c>
      <c r="M41" s="17" t="s">
        <v>24</v>
      </c>
      <c r="N41" s="17" t="str">
        <f>_xlfn.DISPIMG("ID_51412DB1E4DF4A5E8AEFC3448DB9EC97",1)</f>
        <v>=DISPIMG("ID_51412DB1E4DF4A5E8AEFC3448DB9EC97",1)</v>
      </c>
      <c r="O41" s="2" t="str">
        <f>_xlfn.DISPIMG("ID_F9F26A5339A5442793EF0EE8DD340ACD",1)</f>
        <v>=DISPIMG("ID_F9F26A5339A5442793EF0EE8DD340ACD",1)</v>
      </c>
      <c r="P41" s="2" t="str">
        <f>_xlfn.DISPIMG("ID_9430684717334A3D80EBC3B729073F2C",1)</f>
        <v>=DISPIMG("ID_9430684717334A3D80EBC3B729073F2C",1)</v>
      </c>
    </row>
    <row r="42" s="2" customFormat="1" customHeight="1" spans="1:17">
      <c r="A42" s="15"/>
      <c r="B42" s="15"/>
      <c r="C42" s="15"/>
      <c r="D42" s="15"/>
      <c r="E42" s="15"/>
      <c r="F42" s="15"/>
      <c r="G42" s="16"/>
      <c r="H42" s="16">
        <v>31</v>
      </c>
      <c r="I42" s="8"/>
      <c r="J42" s="8"/>
      <c r="K42" s="8" t="inlineStr">
        <is>
          <t>2028-06-11</t>
        </is>
      </c>
      <c r="L42" s="8">
        <v>5162</v>
      </c>
      <c r="M42" s="17"/>
      <c r="N42" s="17" t="s">
        <v>25</v>
      </c>
      <c r="O42" s="17" t="str">
        <f>_xlfn.DISPIMG("ID_4C5203C451EA456CBBD885F6A0A8C7EB",1)</f>
        <v>=DISPIMG("ID_4C5203C451EA456CBBD885F6A0A8C7EB",1)</v>
      </c>
      <c r="P42" s="2" t="str">
        <f>_xlfn.DISPIMG("ID_DC5DEC72F001463687F9127D33B34D66",1)</f>
        <v>=DISPIMG("ID_DC5DEC72F001463687F9127D33B34D66",1)</v>
      </c>
      <c r="Q42" s="2" t="str">
        <f>_xlfn.DISPIMG("ID_7A5A411C20A44C1EAACBC00F75D2D2A6",1)</f>
        <v>=DISPIMG("ID_7A5A411C20A44C1EAACBC00F75D2D2A6",1)</v>
      </c>
    </row>
    <row r="43" s="2" customFormat="1" customHeight="1" spans="1:17">
      <c r="A43" s="18"/>
      <c r="B43" s="18"/>
      <c r="C43" s="18"/>
      <c r="D43" s="18"/>
      <c r="E43" s="18"/>
      <c r="F43" s="18"/>
      <c r="G43" s="16"/>
      <c r="H43" s="16">
        <v>1</v>
      </c>
      <c r="I43" s="8"/>
      <c r="J43" s="8"/>
      <c r="K43" s="8" t="inlineStr">
        <is>
          <t>2028-06-11</t>
        </is>
      </c>
      <c r="L43" s="8">
        <v>5162</v>
      </c>
      <c r="M43" s="17"/>
      <c r="N43" s="17" t="s">
        <v>26</v>
      </c>
      <c r="O43" s="17" t="s">
        <v>25</v>
      </c>
      <c r="P43" s="2" t="str">
        <f>_xlfn.DISPIMG("ID_038482F8CF2448F987243EC99BCBF8B9",1)</f>
        <v>=DISPIMG("ID_038482F8CF2448F987243EC99BCBF8B9",1)</v>
      </c>
    </row>
    <row r="44" s="2" customFormat="1" customHeight="1" spans="1:17">
      <c r="A44" s="13">
        <v>11</v>
      </c>
      <c r="B44" s="23" t="s">
        <v>59</v>
      </c>
      <c r="C44" s="23" t="s">
        <v>21</v>
      </c>
      <c r="D44" s="23" t="s">
        <v>60</v>
      </c>
      <c r="E44" s="13">
        <v>500</v>
      </c>
      <c r="F44" s="23" t="s">
        <v>23</v>
      </c>
      <c r="G44" s="16">
        <v>467</v>
      </c>
      <c r="H44" s="16"/>
      <c r="I44" s="8"/>
      <c r="J44" s="8"/>
      <c r="K44" s="8" t="inlineStr">
        <is>
          <t>2029-03-25</t>
        </is>
      </c>
      <c r="L44" s="8">
        <v>6084</v>
      </c>
      <c r="M44" s="17"/>
      <c r="N44" s="17"/>
    </row>
    <row r="45" s="2" customFormat="1" customHeight="1" spans="1:17">
      <c r="A45" s="15"/>
      <c r="B45" s="15"/>
      <c r="C45" s="15"/>
      <c r="D45" s="15"/>
      <c r="E45" s="15"/>
      <c r="F45" s="15"/>
      <c r="G45" s="16"/>
      <c r="H45" s="16">
        <v>32</v>
      </c>
      <c r="I45" s="8"/>
      <c r="J45" s="8"/>
      <c r="K45" s="8" t="inlineStr">
        <is>
          <t>2029-03-25</t>
        </is>
      </c>
      <c r="L45" s="8">
        <v>6084</v>
      </c>
      <c r="M45" s="17" t="s">
        <v>40</v>
      </c>
      <c r="N45" s="17" t="str">
        <f>_xlfn.DISPIMG("ID_EC3FA3156C3D4E3383D635018F3202F8",1)</f>
        <v>=DISPIMG("ID_EC3FA3156C3D4E3383D635018F3202F8",1)</v>
      </c>
      <c r="O45" s="2" t="str">
        <f>_xlfn.DISPIMG("ID_0409B870D9A744F1A83EC62F5D1BA448",1)</f>
        <v>=DISPIMG("ID_0409B870D9A744F1A83EC62F5D1BA448",1)</v>
      </c>
    </row>
    <row r="46" s="2" customFormat="1" customHeight="1" spans="1:17">
      <c r="A46" s="18"/>
      <c r="B46" s="18"/>
      <c r="C46" s="18"/>
      <c r="D46" s="18"/>
      <c r="E46" s="18"/>
      <c r="F46" s="18"/>
      <c r="G46" s="16"/>
      <c r="H46" s="16">
        <v>1</v>
      </c>
      <c r="I46" s="8"/>
      <c r="J46" s="8"/>
      <c r="K46" s="8" t="inlineStr">
        <is>
          <t>2029-03-25</t>
        </is>
      </c>
      <c r="L46" s="8">
        <v>6084</v>
      </c>
      <c r="M46" s="17" t="s">
        <v>26</v>
      </c>
      <c r="N46" s="17" t="s">
        <v>40</v>
      </c>
    </row>
    <row r="47" s="2" customFormat="1" customHeight="1" spans="1:17">
      <c r="A47" s="13">
        <v>12</v>
      </c>
      <c r="B47" s="23" t="s">
        <v>61</v>
      </c>
      <c r="C47" s="23" t="s">
        <v>21</v>
      </c>
      <c r="D47" s="23" t="s">
        <v>62</v>
      </c>
      <c r="E47" s="13">
        <v>200</v>
      </c>
      <c r="F47" s="23" t="s">
        <v>23</v>
      </c>
      <c r="G47" s="16">
        <v>149</v>
      </c>
      <c r="H47" s="16"/>
      <c r="I47" s="8"/>
      <c r="J47" s="8"/>
      <c r="K47" s="8" t="inlineStr">
        <is>
          <t>2029-03-12</t>
        </is>
      </c>
      <c r="L47" s="8">
        <v>6071</v>
      </c>
      <c r="M47" s="17"/>
      <c r="N47" s="17"/>
    </row>
    <row r="48" s="2" customFormat="1" customHeight="1" spans="1:17">
      <c r="A48" s="15"/>
      <c r="B48" s="15"/>
      <c r="C48" s="15"/>
      <c r="D48" s="15"/>
      <c r="E48" s="15"/>
      <c r="F48" s="15"/>
      <c r="G48" s="16"/>
      <c r="H48" s="16">
        <v>1</v>
      </c>
      <c r="I48" s="8"/>
      <c r="J48" s="8"/>
      <c r="K48" s="8" t="inlineStr">
        <is>
          <t>2029-03-12</t>
        </is>
      </c>
      <c r="L48" s="8">
        <v>6071</v>
      </c>
      <c r="M48" s="17" t="s">
        <v>26</v>
      </c>
      <c r="N48" s="17"/>
    </row>
    <row r="49" s="2" customFormat="1" customHeight="1" spans="1:15">
      <c r="A49" s="15"/>
      <c r="B49" s="15"/>
      <c r="C49" s="15"/>
      <c r="D49" s="15"/>
      <c r="E49" s="15"/>
      <c r="F49" s="15"/>
      <c r="G49" s="16">
        <v>49</v>
      </c>
      <c r="H49" s="16"/>
      <c r="I49" s="8"/>
      <c r="J49" s="8"/>
      <c r="K49" s="8" t="inlineStr">
        <is>
          <t>2029-02-05</t>
        </is>
      </c>
      <c r="L49" s="8">
        <v>6036</v>
      </c>
      <c r="M49" s="17"/>
      <c r="N49" s="17"/>
    </row>
    <row r="50" s="2" customFormat="1" customHeight="1" spans="1:15">
      <c r="A50" s="18"/>
      <c r="B50" s="18"/>
      <c r="C50" s="18"/>
      <c r="D50" s="18"/>
      <c r="E50" s="18"/>
      <c r="F50" s="18"/>
      <c r="G50" s="16"/>
      <c r="H50" s="16">
        <v>1</v>
      </c>
      <c r="I50" s="8"/>
      <c r="J50" s="8"/>
      <c r="K50" s="8" t="inlineStr">
        <is>
          <t>2029-02-05</t>
        </is>
      </c>
      <c r="L50" s="8">
        <v>6036</v>
      </c>
      <c r="M50" s="17" t="s">
        <v>26</v>
      </c>
      <c r="N50" s="17"/>
    </row>
    <row r="51" s="2" customFormat="1" customHeight="1" spans="1:15">
      <c r="A51" s="13">
        <v>13</v>
      </c>
      <c r="B51" s="23" t="s">
        <v>63</v>
      </c>
      <c r="C51" s="23" t="s">
        <v>21</v>
      </c>
      <c r="D51" s="23" t="s">
        <v>64</v>
      </c>
      <c r="E51" s="13">
        <v>581</v>
      </c>
      <c r="F51" s="23" t="s">
        <v>23</v>
      </c>
      <c r="G51" s="16"/>
      <c r="H51" s="16">
        <v>446</v>
      </c>
      <c r="I51" s="8"/>
      <c r="J51" s="8"/>
      <c r="K51" s="8" t="inlineStr">
        <is>
          <t>2029-02-27</t>
        </is>
      </c>
      <c r="L51" s="8">
        <v>6058</v>
      </c>
      <c r="M51" s="17" t="s">
        <v>24</v>
      </c>
      <c r="N51" s="17" t="str">
        <f>_xlfn.DISPIMG("ID_21B30C55AA5443C694D72316F1EF674C",1)</f>
        <v>=DISPIMG("ID_21B30C55AA5443C694D72316F1EF674C",1)</v>
      </c>
    </row>
    <row r="52" s="2" customFormat="1" customHeight="1" spans="1:15">
      <c r="A52" s="15"/>
      <c r="B52" s="15"/>
      <c r="C52" s="15"/>
      <c r="D52" s="15"/>
      <c r="E52" s="15"/>
      <c r="F52" s="15"/>
      <c r="G52" s="16"/>
      <c r="H52" s="16">
        <v>3</v>
      </c>
      <c r="I52" s="8"/>
      <c r="J52" s="8"/>
      <c r="K52" s="8" t="inlineStr">
        <is>
          <t>2029-02-27</t>
        </is>
      </c>
      <c r="L52" s="8">
        <v>6058</v>
      </c>
      <c r="M52" s="17"/>
      <c r="N52" s="17" t="s">
        <v>40</v>
      </c>
      <c r="O52" s="17" t="str">
        <f>_xlfn.DISPIMG("ID_8C879EA634734CBCB133F5ADD93A2C56",1)</f>
        <v>=DISPIMG("ID_8C879EA634734CBCB133F5ADD93A2C56",1)</v>
      </c>
    </row>
    <row r="53" s="2" customFormat="1" customHeight="1" spans="1:15">
      <c r="A53" s="15"/>
      <c r="B53" s="15"/>
      <c r="C53" s="15"/>
      <c r="D53" s="15"/>
      <c r="E53" s="15"/>
      <c r="F53" s="15"/>
      <c r="G53" s="16"/>
      <c r="H53" s="16">
        <v>1</v>
      </c>
      <c r="I53" s="8"/>
      <c r="J53" s="8"/>
      <c r="K53" s="8" t="inlineStr">
        <is>
          <t>2029-02-27</t>
        </is>
      </c>
      <c r="L53" s="8">
        <v>6058</v>
      </c>
      <c r="M53" s="17"/>
      <c r="N53" s="17" t="s">
        <v>26</v>
      </c>
      <c r="O53" s="17" t="s">
        <v>40</v>
      </c>
    </row>
    <row r="54" s="2" customFormat="1" customHeight="1" spans="1:15">
      <c r="A54" s="15"/>
      <c r="B54" s="15"/>
      <c r="C54" s="15"/>
      <c r="D54" s="15"/>
      <c r="E54" s="15"/>
      <c r="F54" s="15"/>
      <c r="G54" s="16"/>
      <c r="H54" s="16">
        <v>130</v>
      </c>
      <c r="I54" s="8"/>
      <c r="J54" s="8"/>
      <c r="K54" s="8" t="inlineStr">
        <is>
          <t>2029-03-17</t>
        </is>
      </c>
      <c r="L54" s="8">
        <v>6076</v>
      </c>
      <c r="M54" s="17"/>
      <c r="N54" s="17" t="s">
        <v>24</v>
      </c>
      <c r="O54" s="17" t="str">
        <f>_xlfn.DISPIMG("ID_E5365D711B934BABBEEC9313CD05C9F1",1)</f>
        <v>=DISPIMG("ID_E5365D711B934BABBEEC9313CD05C9F1",1)</v>
      </c>
    </row>
    <row r="55" s="2" customFormat="1" customHeight="1" spans="1:15">
      <c r="A55" s="15"/>
      <c r="B55" s="15"/>
      <c r="C55" s="15"/>
      <c r="D55" s="15"/>
      <c r="E55" s="15"/>
      <c r="F55" s="15"/>
      <c r="G55" s="16"/>
      <c r="H55" s="16">
        <v>1</v>
      </c>
      <c r="I55" s="8"/>
      <c r="J55" s="8"/>
      <c r="K55" s="8" t="inlineStr">
        <is>
          <t>2029-03-17</t>
        </is>
      </c>
      <c r="L55" s="8">
        <v>6076</v>
      </c>
      <c r="M55" s="17"/>
      <c r="N55" s="17" t="s">
        <v>26</v>
      </c>
      <c r="O55" s="17" t="s">
        <v>27</v>
      </c>
    </row>
    <row r="56" s="2" customFormat="1" customHeight="1" spans="1:15">
      <c r="A56" s="13">
        <v>14</v>
      </c>
      <c r="B56" s="23" t="s">
        <v>65</v>
      </c>
      <c r="C56" s="23" t="s">
        <v>66</v>
      </c>
      <c r="D56" s="23" t="s">
        <v>67</v>
      </c>
      <c r="E56" s="13">
        <v>504</v>
      </c>
      <c r="F56" s="23" t="s">
        <v>23</v>
      </c>
      <c r="G56" s="16">
        <v>497</v>
      </c>
      <c r="H56" s="16"/>
      <c r="I56" s="8"/>
      <c r="J56" s="8"/>
      <c r="K56" s="8" t="inlineStr">
        <is>
          <t>2029-02-01</t>
        </is>
      </c>
      <c r="L56" s="8" t="s">
        <v>68</v>
      </c>
      <c r="M56" s="17"/>
      <c r="N56" s="17"/>
    </row>
    <row r="57" s="2" customFormat="1" customHeight="1" spans="1:15">
      <c r="A57" s="15"/>
      <c r="B57" s="15"/>
      <c r="C57" s="15"/>
      <c r="D57" s="15"/>
      <c r="E57" s="15"/>
      <c r="F57" s="15"/>
      <c r="G57" s="16"/>
      <c r="H57" s="16">
        <v>6</v>
      </c>
      <c r="I57" s="8"/>
      <c r="J57" s="8"/>
      <c r="K57" s="8" t="inlineStr">
        <is>
          <t>2029-02-01</t>
        </is>
      </c>
      <c r="L57" s="8" t="s">
        <v>68</v>
      </c>
      <c r="M57" s="17" t="s">
        <v>69</v>
      </c>
      <c r="N57" s="17" t="str">
        <f>_xlfn.DISPIMG("ID_8DB3E391117D4F29B4D2313E7856719C",1)</f>
        <v>=DISPIMG("ID_8DB3E391117D4F29B4D2313E7856719C",1)</v>
      </c>
      <c r="O57" s="2" t="str">
        <f>_xlfn.DISPIMG("ID_3E213A13D9EA436C845521023396B9D7",1)</f>
        <v>=DISPIMG("ID_3E213A13D9EA436C845521023396B9D7",1)</v>
      </c>
    </row>
    <row r="58" s="2" customFormat="1" customHeight="1" spans="1:15">
      <c r="A58" s="18"/>
      <c r="B58" s="18"/>
      <c r="C58" s="18"/>
      <c r="D58" s="18"/>
      <c r="E58" s="18"/>
      <c r="F58" s="18"/>
      <c r="G58" s="16"/>
      <c r="H58" s="16">
        <v>1</v>
      </c>
      <c r="I58" s="8"/>
      <c r="J58" s="8"/>
      <c r="K58" s="8" t="inlineStr">
        <is>
          <t>2029-02-01</t>
        </is>
      </c>
      <c r="L58" s="8" t="s">
        <v>68</v>
      </c>
      <c r="M58" s="17" t="s">
        <v>26</v>
      </c>
      <c r="N58" s="17" t="s">
        <v>69</v>
      </c>
    </row>
    <row r="59" s="2" customFormat="1" customHeight="1" spans="1:15">
      <c r="A59" s="13">
        <v>15</v>
      </c>
      <c r="B59" s="23" t="s">
        <v>70</v>
      </c>
      <c r="C59" s="23" t="s">
        <v>66</v>
      </c>
      <c r="D59" s="23" t="s">
        <v>71</v>
      </c>
      <c r="E59" s="13">
        <v>108</v>
      </c>
      <c r="F59" s="23" t="s">
        <v>23</v>
      </c>
      <c r="G59" s="16">
        <v>107</v>
      </c>
      <c r="H59" s="16"/>
      <c r="I59" s="8"/>
      <c r="J59" s="8"/>
      <c r="K59" s="8" t="inlineStr">
        <is>
          <t>2027-12-01</t>
        </is>
      </c>
      <c r="L59" s="8" t="s">
        <v>72</v>
      </c>
      <c r="M59" s="17"/>
      <c r="N59" s="17"/>
    </row>
    <row r="60" s="2" customFormat="1" customHeight="1" spans="1:15">
      <c r="A60" s="18"/>
      <c r="B60" s="18"/>
      <c r="C60" s="18"/>
      <c r="D60" s="18"/>
      <c r="E60" s="18"/>
      <c r="F60" s="18"/>
      <c r="G60" s="16">
        <v>1</v>
      </c>
      <c r="H60" s="16"/>
      <c r="I60" s="8"/>
      <c r="J60" s="8"/>
      <c r="K60" s="8" t="inlineStr">
        <is>
          <t>2027-12-01</t>
        </is>
      </c>
      <c r="L60" s="8" t="s">
        <v>72</v>
      </c>
      <c r="M60" s="17" t="s">
        <v>26</v>
      </c>
      <c r="N60" s="17"/>
    </row>
    <row r="61" s="2" customFormat="1" customHeight="1" spans="1:15">
      <c r="A61" s="13">
        <v>16</v>
      </c>
      <c r="B61" s="23" t="s">
        <v>73</v>
      </c>
      <c r="C61" s="23" t="s">
        <v>66</v>
      </c>
      <c r="D61" s="23" t="s">
        <v>74</v>
      </c>
      <c r="E61" s="13">
        <v>1704</v>
      </c>
      <c r="F61" s="23" t="s">
        <v>23</v>
      </c>
      <c r="G61" s="16">
        <v>790</v>
      </c>
      <c r="H61" s="16"/>
      <c r="I61" s="8"/>
      <c r="J61" s="8"/>
      <c r="K61" s="8" t="inlineStr">
        <is>
          <t>2029-01-01</t>
        </is>
      </c>
      <c r="L61" s="8" t="s">
        <v>75</v>
      </c>
      <c r="M61" s="17"/>
      <c r="N61" s="17"/>
    </row>
    <row r="62" s="2" customFormat="1" customHeight="1" spans="1:15">
      <c r="A62" s="15"/>
      <c r="B62" s="15"/>
      <c r="C62" s="15"/>
      <c r="D62" s="15"/>
      <c r="E62" s="15"/>
      <c r="F62" s="15"/>
      <c r="G62" s="16"/>
      <c r="H62" s="16">
        <v>9</v>
      </c>
      <c r="I62" s="8"/>
      <c r="J62" s="8"/>
      <c r="K62" s="8" t="inlineStr">
        <is>
          <t>2029-01-01</t>
        </is>
      </c>
      <c r="L62" s="8" t="s">
        <v>75</v>
      </c>
      <c r="M62" s="17" t="s">
        <v>69</v>
      </c>
      <c r="N62" s="17" t="str">
        <f>_xlfn.DISPIMG("ID_A1F5F9C6326F4F3783FCE179A8E8C551",1)</f>
        <v>=DISPIMG("ID_A1F5F9C6326F4F3783FCE179A8E8C551",1)</v>
      </c>
      <c r="O62" s="2" t="str">
        <f>_xlfn.DISPIMG("ID_61240E20B8B64454A1658717123DF300",1)</f>
        <v>=DISPIMG("ID_61240E20B8B64454A1658717123DF300",1)</v>
      </c>
    </row>
    <row r="63" s="2" customFormat="1" customHeight="1" spans="1:15">
      <c r="A63" s="15"/>
      <c r="B63" s="15"/>
      <c r="C63" s="15"/>
      <c r="D63" s="15"/>
      <c r="E63" s="15"/>
      <c r="F63" s="15"/>
      <c r="G63" s="16"/>
      <c r="H63" s="16">
        <v>1</v>
      </c>
      <c r="I63" s="8"/>
      <c r="J63" s="8"/>
      <c r="K63" s="8" t="inlineStr">
        <is>
          <t>2029-01-01</t>
        </is>
      </c>
      <c r="L63" s="8" t="s">
        <v>75</v>
      </c>
      <c r="M63" s="17" t="s">
        <v>26</v>
      </c>
      <c r="N63" s="17" t="s">
        <v>69</v>
      </c>
    </row>
    <row r="64" s="2" customFormat="1" customHeight="1" spans="1:15">
      <c r="A64" s="15"/>
      <c r="B64" s="15"/>
      <c r="C64" s="15"/>
      <c r="D64" s="15"/>
      <c r="E64" s="15"/>
      <c r="F64" s="15"/>
      <c r="G64" s="16">
        <v>886</v>
      </c>
      <c r="H64" s="16"/>
      <c r="I64" s="8"/>
      <c r="J64" s="8"/>
      <c r="K64" s="8" t="inlineStr">
        <is>
          <t>2029-04-01</t>
        </is>
      </c>
      <c r="L64" s="8" t="s">
        <v>76</v>
      </c>
      <c r="M64" s="17"/>
      <c r="N64" s="17"/>
    </row>
    <row r="65" s="2" customFormat="1" customHeight="1" spans="1:14">
      <c r="A65" s="15"/>
      <c r="B65" s="15"/>
      <c r="C65" s="15"/>
      <c r="D65" s="15"/>
      <c r="E65" s="15"/>
      <c r="F65" s="15"/>
      <c r="G65" s="16"/>
      <c r="H65" s="16">
        <v>6</v>
      </c>
      <c r="I65" s="8"/>
      <c r="J65" s="8"/>
      <c r="K65" s="8" t="inlineStr">
        <is>
          <t>2029-04-01</t>
        </is>
      </c>
      <c r="L65" s="8" t="s">
        <v>76</v>
      </c>
      <c r="M65" s="17" t="s">
        <v>69</v>
      </c>
      <c r="N65" s="17" t="str">
        <f>_xlfn.DISPIMG("ID_8656E02CA62945ABB0D181378902A188",1)</f>
        <v>=DISPIMG("ID_8656E02CA62945ABB0D181378902A188",1)</v>
      </c>
    </row>
    <row r="66" s="2" customFormat="1" customHeight="1" spans="1:14">
      <c r="A66" s="15"/>
      <c r="B66" s="15"/>
      <c r="C66" s="15"/>
      <c r="D66" s="15"/>
      <c r="E66" s="15"/>
      <c r="F66" s="15"/>
      <c r="G66" s="16"/>
      <c r="H66" s="16">
        <v>1</v>
      </c>
      <c r="I66" s="8"/>
      <c r="J66" s="8"/>
      <c r="K66" s="8" t="inlineStr">
        <is>
          <t>2029-04-01</t>
        </is>
      </c>
      <c r="L66" s="8" t="s">
        <v>76</v>
      </c>
      <c r="M66" s="17" t="s">
        <v>26</v>
      </c>
      <c r="N66" s="17" t="s">
        <v>69</v>
      </c>
    </row>
    <row r="67" s="2" customFormat="1" customHeight="1" spans="1:14">
      <c r="A67" s="15"/>
      <c r="B67" s="15"/>
      <c r="C67" s="15"/>
      <c r="D67" s="15"/>
      <c r="E67" s="15"/>
      <c r="F67" s="15"/>
      <c r="G67" s="16"/>
      <c r="H67" s="16">
        <v>1</v>
      </c>
      <c r="I67" s="8"/>
      <c r="J67" s="8"/>
      <c r="K67" s="8" t="inlineStr">
        <is>
          <t>2029-04-01</t>
        </is>
      </c>
      <c r="L67" s="8" t="s">
        <v>76</v>
      </c>
      <c r="M67" s="17" t="s">
        <v>50</v>
      </c>
      <c r="N67" s="17" t="str">
        <f>_xlfn.DISPIMG("ID_20B97442EBD44FFBB31B1215D3225216",1)</f>
        <v>=DISPIMG("ID_20B97442EBD44FFBB31B1215D3225216",1)</v>
      </c>
    </row>
    <row r="68" s="2" customFormat="1" customHeight="1" spans="1:14">
      <c r="A68" s="15"/>
      <c r="B68" s="15"/>
      <c r="C68" s="15"/>
      <c r="D68" s="15"/>
      <c r="E68" s="15"/>
      <c r="F68" s="15"/>
      <c r="G68" s="16">
        <v>9</v>
      </c>
      <c r="H68" s="16"/>
      <c r="I68" s="8"/>
      <c r="J68" s="8"/>
      <c r="K68" s="8" t="inlineStr">
        <is>
          <t>2029-01-01</t>
        </is>
      </c>
      <c r="L68" s="8" t="s">
        <v>77</v>
      </c>
      <c r="M68" s="17"/>
      <c r="N68" s="17"/>
    </row>
    <row r="69" s="2" customFormat="1" customHeight="1" spans="1:14">
      <c r="A69" s="18"/>
      <c r="B69" s="18"/>
      <c r="C69" s="18"/>
      <c r="D69" s="18"/>
      <c r="E69" s="18"/>
      <c r="F69" s="18"/>
      <c r="G69" s="16">
        <v>1</v>
      </c>
      <c r="H69" s="16"/>
      <c r="I69" s="8"/>
      <c r="J69" s="8"/>
      <c r="K69" s="8" t="inlineStr">
        <is>
          <t>2029-01-01</t>
        </is>
      </c>
      <c r="L69" s="8" t="s">
        <v>77</v>
      </c>
      <c r="M69" s="17" t="s">
        <v>26</v>
      </c>
      <c r="N69" s="17"/>
    </row>
    <row r="70" s="2" customFormat="1" customHeight="1" spans="1:14">
      <c r="A70" s="13">
        <v>17</v>
      </c>
      <c r="B70" s="23" t="s">
        <v>78</v>
      </c>
      <c r="C70" s="23" t="s">
        <v>45</v>
      </c>
      <c r="D70" s="23" t="s">
        <v>79</v>
      </c>
      <c r="E70" s="13">
        <v>510</v>
      </c>
      <c r="F70" s="23" t="s">
        <v>23</v>
      </c>
      <c r="G70" s="16">
        <v>509</v>
      </c>
      <c r="H70" s="16"/>
      <c r="I70" s="8"/>
      <c r="J70" s="8"/>
      <c r="K70" s="8" t="inlineStr">
        <is>
          <t>2029-05-01</t>
        </is>
      </c>
      <c r="L70" s="8" t="s">
        <v>80</v>
      </c>
      <c r="M70" s="17"/>
      <c r="N70" s="17"/>
    </row>
    <row r="71" s="2" customFormat="1" customHeight="1" spans="1:14">
      <c r="A71" s="18"/>
      <c r="B71" s="18"/>
      <c r="C71" s="18"/>
      <c r="D71" s="18"/>
      <c r="E71" s="18"/>
      <c r="F71" s="18"/>
      <c r="G71" s="16"/>
      <c r="H71" s="16">
        <v>1</v>
      </c>
      <c r="I71" s="8"/>
      <c r="J71" s="8"/>
      <c r="K71" s="8" t="inlineStr">
        <is>
          <t>2029-05-01</t>
        </is>
      </c>
      <c r="L71" s="8" t="s">
        <v>80</v>
      </c>
      <c r="M71" s="17" t="s">
        <v>26</v>
      </c>
      <c r="N71" s="17" t="s">
        <v>27</v>
      </c>
    </row>
    <row r="72" s="2" customFormat="1" customHeight="1" spans="1:14">
      <c r="A72" s="13">
        <v>18</v>
      </c>
      <c r="B72" s="23" t="s">
        <v>81</v>
      </c>
      <c r="C72" s="23" t="s">
        <v>45</v>
      </c>
      <c r="D72" s="23" t="s">
        <v>82</v>
      </c>
      <c r="E72" s="13">
        <v>500</v>
      </c>
      <c r="F72" s="23" t="s">
        <v>23</v>
      </c>
      <c r="G72" s="16">
        <v>319</v>
      </c>
      <c r="H72" s="16"/>
      <c r="I72" s="8"/>
      <c r="J72" s="8"/>
      <c r="K72" s="8" t="inlineStr">
        <is>
          <t>2029-04-01</t>
        </is>
      </c>
      <c r="L72" s="8" t="s">
        <v>83</v>
      </c>
      <c r="M72" s="17"/>
      <c r="N72" s="17"/>
    </row>
    <row r="73" s="2" customFormat="1" customHeight="1" spans="1:14">
      <c r="A73" s="15"/>
      <c r="B73" s="15"/>
      <c r="C73" s="15"/>
      <c r="D73" s="15"/>
      <c r="E73" s="15"/>
      <c r="F73" s="15"/>
      <c r="G73" s="16"/>
      <c r="H73" s="16">
        <v>1</v>
      </c>
      <c r="I73" s="8"/>
      <c r="J73" s="8"/>
      <c r="K73" s="8" t="inlineStr">
        <is>
          <t>2029-04-01</t>
        </is>
      </c>
      <c r="L73" s="8" t="s">
        <v>83</v>
      </c>
      <c r="M73" s="17" t="s">
        <v>26</v>
      </c>
      <c r="N73" s="17"/>
    </row>
    <row r="74" s="2" customFormat="1" customHeight="1" spans="1:14">
      <c r="A74" s="15"/>
      <c r="B74" s="15"/>
      <c r="C74" s="15"/>
      <c r="D74" s="15"/>
      <c r="E74" s="15"/>
      <c r="F74" s="15"/>
      <c r="G74" s="16">
        <v>139</v>
      </c>
      <c r="H74" s="16"/>
      <c r="I74" s="8"/>
      <c r="J74" s="8"/>
      <c r="K74" s="8" t="inlineStr">
        <is>
          <t>2029-04-01</t>
        </is>
      </c>
      <c r="L74" s="8" t="s">
        <v>84</v>
      </c>
      <c r="M74" s="17"/>
      <c r="N74" s="17"/>
    </row>
    <row r="75" s="2" customFormat="1" customHeight="1" spans="1:14">
      <c r="A75" s="15"/>
      <c r="B75" s="15"/>
      <c r="C75" s="15"/>
      <c r="D75" s="15"/>
      <c r="E75" s="15"/>
      <c r="F75" s="15"/>
      <c r="G75" s="16"/>
      <c r="H75" s="16">
        <v>1</v>
      </c>
      <c r="I75" s="8"/>
      <c r="J75" s="8"/>
      <c r="K75" s="8" t="inlineStr">
        <is>
          <t>2029-04-01</t>
        </is>
      </c>
      <c r="L75" s="8" t="s">
        <v>84</v>
      </c>
      <c r="M75" s="17" t="s">
        <v>26</v>
      </c>
      <c r="N75" s="17"/>
    </row>
    <row r="76" s="2" customFormat="1" customHeight="1" spans="1:14">
      <c r="A76" s="15"/>
      <c r="B76" s="15"/>
      <c r="C76" s="15"/>
      <c r="D76" s="15"/>
      <c r="E76" s="15"/>
      <c r="F76" s="15"/>
      <c r="G76" s="16">
        <v>39</v>
      </c>
      <c r="H76" s="16"/>
      <c r="I76" s="8"/>
      <c r="J76" s="8"/>
      <c r="K76" s="8" t="inlineStr">
        <is>
          <t>2029-02-01</t>
        </is>
      </c>
      <c r="L76" s="8" t="s">
        <v>85</v>
      </c>
      <c r="M76" s="17"/>
      <c r="N76" s="17"/>
    </row>
    <row r="77" s="2" customFormat="1" customHeight="1" spans="1:14">
      <c r="A77" s="18"/>
      <c r="B77" s="18"/>
      <c r="C77" s="18"/>
      <c r="D77" s="18"/>
      <c r="E77" s="18"/>
      <c r="F77" s="18"/>
      <c r="G77" s="16"/>
      <c r="H77" s="16">
        <v>1</v>
      </c>
      <c r="I77" s="8"/>
      <c r="J77" s="8"/>
      <c r="K77" s="8" t="inlineStr">
        <is>
          <t>2029-02-01</t>
        </is>
      </c>
      <c r="L77" s="8" t="s">
        <v>85</v>
      </c>
      <c r="M77" s="17" t="s">
        <v>26</v>
      </c>
      <c r="N77" s="17"/>
    </row>
    <row r="78" s="2" customFormat="1" customHeight="1" spans="1:14">
      <c r="A78" s="13">
        <v>19</v>
      </c>
      <c r="B78" s="23" t="s">
        <v>86</v>
      </c>
      <c r="C78" s="23" t="s">
        <v>45</v>
      </c>
      <c r="D78" s="23" t="s">
        <v>87</v>
      </c>
      <c r="E78" s="13">
        <v>184</v>
      </c>
      <c r="F78" s="23" t="s">
        <v>23</v>
      </c>
      <c r="G78" s="16">
        <v>183</v>
      </c>
      <c r="H78" s="16"/>
      <c r="I78" s="8"/>
      <c r="J78" s="8"/>
      <c r="K78" s="8" t="inlineStr">
        <is>
          <t>2028-06-01</t>
        </is>
      </c>
      <c r="L78" s="8" t="s">
        <v>88</v>
      </c>
      <c r="M78" s="17"/>
      <c r="N78" s="17"/>
    </row>
    <row r="79" s="2" customFormat="1" customHeight="1" spans="1:14">
      <c r="A79" s="18"/>
      <c r="B79" s="18"/>
      <c r="C79" s="18"/>
      <c r="D79" s="18"/>
      <c r="E79" s="18"/>
      <c r="F79" s="18"/>
      <c r="G79" s="16"/>
      <c r="H79" s="16">
        <v>1</v>
      </c>
      <c r="I79" s="8"/>
      <c r="J79" s="8"/>
      <c r="K79" s="8" t="inlineStr">
        <is>
          <t>2028-06-01</t>
        </is>
      </c>
      <c r="L79" s="8" t="s">
        <v>88</v>
      </c>
      <c r="M79" s="17" t="s">
        <v>26</v>
      </c>
      <c r="N79" s="17"/>
    </row>
    <row r="80" s="2" customFormat="1" customHeight="1" spans="1:14">
      <c r="A80" s="13">
        <v>20</v>
      </c>
      <c r="B80" s="23" t="s">
        <v>89</v>
      </c>
      <c r="C80" s="23" t="s">
        <v>90</v>
      </c>
      <c r="D80" s="23" t="s">
        <v>91</v>
      </c>
      <c r="E80" s="13">
        <v>320</v>
      </c>
      <c r="F80" s="23" t="s">
        <v>23</v>
      </c>
      <c r="G80" s="16">
        <v>127</v>
      </c>
      <c r="H80" s="16"/>
      <c r="I80" s="8"/>
      <c r="J80" s="8"/>
      <c r="K80" s="8" t="inlineStr">
        <is>
          <t>2029-04-02</t>
        </is>
      </c>
      <c r="L80" s="8" t="s">
        <v>92</v>
      </c>
      <c r="M80" s="17"/>
      <c r="N80" s="17"/>
    </row>
    <row r="81" s="2" customFormat="1" customHeight="1" spans="1:14">
      <c r="A81" s="15"/>
      <c r="B81" s="15"/>
      <c r="C81" s="15"/>
      <c r="D81" s="15"/>
      <c r="E81" s="15"/>
      <c r="F81" s="15"/>
      <c r="G81" s="16"/>
      <c r="H81" s="16">
        <v>1</v>
      </c>
      <c r="I81" s="8"/>
      <c r="J81" s="8"/>
      <c r="K81" s="8" t="inlineStr">
        <is>
          <t>2029-04-02</t>
        </is>
      </c>
      <c r="L81" s="8" t="s">
        <v>92</v>
      </c>
      <c r="M81" s="17" t="s">
        <v>26</v>
      </c>
      <c r="N81" s="17"/>
    </row>
    <row r="82" s="2" customFormat="1" customHeight="1" spans="1:14">
      <c r="A82" s="15"/>
      <c r="B82" s="15"/>
      <c r="C82" s="15"/>
      <c r="D82" s="15"/>
      <c r="E82" s="15"/>
      <c r="F82" s="15"/>
      <c r="G82" s="16">
        <v>191</v>
      </c>
      <c r="H82" s="16"/>
      <c r="I82" s="8"/>
      <c r="J82" s="8"/>
      <c r="K82" s="8" t="inlineStr">
        <is>
          <t>2029-04-01</t>
        </is>
      </c>
      <c r="L82" s="8" t="s">
        <v>93</v>
      </c>
      <c r="M82" s="17"/>
      <c r="N82" s="17"/>
    </row>
    <row r="83" s="2" customFormat="1" customHeight="1" spans="1:14">
      <c r="A83" s="18"/>
      <c r="B83" s="18"/>
      <c r="C83" s="18"/>
      <c r="D83" s="18"/>
      <c r="E83" s="18"/>
      <c r="F83" s="18"/>
      <c r="G83" s="16"/>
      <c r="H83" s="16">
        <v>1</v>
      </c>
      <c r="I83" s="8"/>
      <c r="J83" s="8"/>
      <c r="K83" s="8" t="inlineStr">
        <is>
          <t>2029-04-01</t>
        </is>
      </c>
      <c r="L83" s="8" t="s">
        <v>93</v>
      </c>
      <c r="M83" s="17" t="s">
        <v>26</v>
      </c>
      <c r="N83" s="17"/>
    </row>
    <row r="84" s="2" customFormat="1" customHeight="1" spans="1:14">
      <c r="A84" s="13">
        <v>21</v>
      </c>
      <c r="B84" s="23" t="s">
        <v>94</v>
      </c>
      <c r="C84" s="23" t="s">
        <v>45</v>
      </c>
      <c r="D84" s="23" t="s">
        <v>95</v>
      </c>
      <c r="E84" s="13">
        <v>80</v>
      </c>
      <c r="F84" s="23" t="s">
        <v>23</v>
      </c>
      <c r="G84" s="16">
        <v>79</v>
      </c>
      <c r="H84" s="16"/>
      <c r="I84" s="8"/>
      <c r="J84" s="8"/>
      <c r="K84" s="8"/>
      <c r="L84" s="8" t="s">
        <v>96</v>
      </c>
      <c r="M84" s="17"/>
      <c r="N84" s="17"/>
    </row>
    <row r="85" s="2" customFormat="1" customHeight="1" spans="1:14">
      <c r="A85" s="18"/>
      <c r="B85" s="18"/>
      <c r="C85" s="18"/>
      <c r="D85" s="18"/>
      <c r="E85" s="18"/>
      <c r="F85" s="18"/>
      <c r="G85" s="16"/>
      <c r="H85" s="16">
        <v>1</v>
      </c>
      <c r="I85" s="8"/>
      <c r="J85" s="8"/>
      <c r="K85" s="8"/>
      <c r="L85" s="8" t="s">
        <v>96</v>
      </c>
      <c r="M85" s="17" t="s">
        <v>26</v>
      </c>
      <c r="N85" s="17"/>
    </row>
    <row r="86" s="2" customFormat="1" customHeight="1" spans="1:14">
      <c r="A86" s="13">
        <v>22</v>
      </c>
      <c r="B86" s="23" t="s">
        <v>97</v>
      </c>
      <c r="C86" s="23" t="s">
        <v>45</v>
      </c>
      <c r="D86" s="23" t="s">
        <v>98</v>
      </c>
      <c r="E86" s="13">
        <v>45</v>
      </c>
      <c r="F86" s="23" t="s">
        <v>23</v>
      </c>
      <c r="G86" s="16">
        <v>44</v>
      </c>
      <c r="H86" s="16"/>
      <c r="I86" s="8"/>
      <c r="J86" s="8"/>
      <c r="K86" s="8" t="inlineStr">
        <is>
          <t>2028-12-01</t>
        </is>
      </c>
      <c r="L86" s="8" t="s">
        <v>99</v>
      </c>
      <c r="M86" s="17"/>
      <c r="N86" s="17"/>
    </row>
    <row r="87" s="2" customFormat="1" customHeight="1" spans="1:14">
      <c r="A87" s="18"/>
      <c r="B87" s="18"/>
      <c r="C87" s="18"/>
      <c r="D87" s="18"/>
      <c r="E87" s="18"/>
      <c r="F87" s="18"/>
      <c r="G87" s="16"/>
      <c r="H87" s="16">
        <v>1</v>
      </c>
      <c r="I87" s="8"/>
      <c r="J87" s="8"/>
      <c r="K87" s="8" t="inlineStr">
        <is>
          <t>2028-12-01</t>
        </is>
      </c>
      <c r="L87" s="8" t="s">
        <v>99</v>
      </c>
      <c r="M87" s="17" t="s">
        <v>26</v>
      </c>
      <c r="N87" s="17"/>
    </row>
    <row r="88" s="2" customFormat="1" customHeight="1" spans="1:14">
      <c r="A88" s="8" t="s">
        <v>100</v>
      </c>
      <c r="B88" s="8"/>
      <c r="C88" s="9"/>
      <c r="D88" s="20"/>
      <c r="E88" s="16">
        <f>SUM(E6:E86)</f>
        <v>8966</v>
      </c>
      <c r="F88" s="14"/>
      <c r="G88" s="16">
        <f>SUM(G6:G87)</f>
        <v>4801</v>
      </c>
      <c r="H88" s="16">
        <f>SUM(H6:H87)</f>
        <v>4165</v>
      </c>
      <c r="I88" s="8"/>
      <c r="J88" s="8"/>
      <c r="K88" s="8"/>
      <c r="L88" s="8"/>
      <c r="M88" s="17"/>
      <c r="N88" s="17"/>
    </row>
    <row r="89" s="1" customFormat="1" customHeight="1" spans="1:14">
      <c r="A89" s="8"/>
      <c r="B89" s="8"/>
      <c r="C89" s="9"/>
      <c r="D89" s="20"/>
      <c r="E89" s="16"/>
      <c r="F89" s="14"/>
      <c r="G89" s="16"/>
      <c r="H89" s="16"/>
      <c r="I89" s="8" t="s">
        <v>101</v>
      </c>
      <c r="J89" s="8">
        <v>0</v>
      </c>
      <c r="K89" s="8"/>
      <c r="L89" s="8"/>
      <c r="M89" s="3"/>
      <c r="N89" s="3"/>
    </row>
    <row r="90" customHeight="1" spans="1:14">
      <c r="A90" s="8" t="s">
        <v>102</v>
      </c>
      <c r="B90" s="8" t="s">
        <v>103</v>
      </c>
      <c r="C90" s="8"/>
      <c r="D90" s="20"/>
      <c r="E90" s="8"/>
      <c r="F90" s="8"/>
      <c r="G90" s="8"/>
      <c r="H90" s="8"/>
      <c r="I90" s="8"/>
      <c r="J90" s="8"/>
      <c r="K90" s="8"/>
      <c r="L90" s="8"/>
      <c r="M90" s="3"/>
      <c r="N90" s="3"/>
    </row>
    <row r="91" s="1" customFormat="1" customHeight="1" spans="1:14">
      <c r="A91" s="21" t="s">
        <v>104</v>
      </c>
      <c r="B91" s="21"/>
      <c r="C91" s="21"/>
      <c r="D91" s="21"/>
      <c r="E91" s="21"/>
      <c r="F91" s="21"/>
      <c r="G91" s="21"/>
      <c r="H91" s="21"/>
      <c r="I91" s="21"/>
      <c r="J91" s="8" t="s">
        <v>105</v>
      </c>
      <c r="K91" s="8"/>
      <c r="L91" s="8"/>
      <c r="M91" s="3"/>
      <c r="N91" s="3"/>
    </row>
    <row r="92" s="1" customFormat="1" customHeight="1" spans="1:14">
      <c r="A92" s="8" t="s">
        <v>106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3"/>
      <c r="N92" s="3"/>
    </row>
    <row r="93" customHeight="1" spans="1:14">
      <c r="A93" s="14" t="s">
        <v>107</v>
      </c>
      <c r="B93" s="14"/>
      <c r="C93" s="22"/>
      <c r="D93" s="22"/>
      <c r="E93" s="14"/>
      <c r="F93" s="14"/>
      <c r="G93" s="14"/>
      <c r="H93" s="14"/>
      <c r="I93" s="14"/>
      <c r="J93" s="14"/>
      <c r="K93" s="14"/>
      <c r="L93" s="14"/>
      <c r="M93" s="3"/>
      <c r="N93" s="3"/>
    </row>
  </sheetData>
  <mergeCells count="170">
    <mergeCell ref="A1:L1"/>
    <mergeCell ref="K2:L2"/>
    <mergeCell ref="K3:L3"/>
    <mergeCell ref="G4:H4"/>
    <mergeCell ref="I4:J4"/>
    <mergeCell ref="A91:I91"/>
    <mergeCell ref="A93:L93"/>
    <mergeCell ref="A4:A5"/>
    <mergeCell ref="A6:A8"/>
    <mergeCell ref="A9:A11"/>
    <mergeCell ref="A12:A13"/>
    <mergeCell ref="A14:A15"/>
    <mergeCell ref="A16:A17"/>
    <mergeCell ref="A18:A19"/>
    <mergeCell ref="A20:A22"/>
    <mergeCell ref="A23:A25"/>
    <mergeCell ref="A26:A40"/>
    <mergeCell ref="A41:A43"/>
    <mergeCell ref="A44:A46"/>
    <mergeCell ref="A47:A50"/>
    <mergeCell ref="A51:A55"/>
    <mergeCell ref="A56:A58"/>
    <mergeCell ref="A59:A60"/>
    <mergeCell ref="A61:A69"/>
    <mergeCell ref="A70:A71"/>
    <mergeCell ref="A72:A77"/>
    <mergeCell ref="A78:A79"/>
    <mergeCell ref="A80:A83"/>
    <mergeCell ref="A84:A85"/>
    <mergeCell ref="A86:A87"/>
    <mergeCell ref="A88:A89"/>
    <mergeCell ref="B4:B5"/>
    <mergeCell ref="B6:B8"/>
    <mergeCell ref="B9:B11"/>
    <mergeCell ref="B12:B13"/>
    <mergeCell ref="B14:B15"/>
    <mergeCell ref="B16:B17"/>
    <mergeCell ref="B18:B19"/>
    <mergeCell ref="B20:B22"/>
    <mergeCell ref="B23:B25"/>
    <mergeCell ref="B26:B40"/>
    <mergeCell ref="B41:B43"/>
    <mergeCell ref="B44:B46"/>
    <mergeCell ref="B47:B50"/>
    <mergeCell ref="B51:B55"/>
    <mergeCell ref="B56:B58"/>
    <mergeCell ref="B59:B60"/>
    <mergeCell ref="B61:B69"/>
    <mergeCell ref="B70:B71"/>
    <mergeCell ref="B72:B77"/>
    <mergeCell ref="B78:B79"/>
    <mergeCell ref="B80:B83"/>
    <mergeCell ref="B84:B85"/>
    <mergeCell ref="B86:B87"/>
    <mergeCell ref="B88:B89"/>
    <mergeCell ref="C4:C5"/>
    <mergeCell ref="C6:C8"/>
    <mergeCell ref="C9:C11"/>
    <mergeCell ref="C12:C13"/>
    <mergeCell ref="C14:C15"/>
    <mergeCell ref="C16:C17"/>
    <mergeCell ref="C18:C19"/>
    <mergeCell ref="C20:C22"/>
    <mergeCell ref="C23:C25"/>
    <mergeCell ref="C26:C40"/>
    <mergeCell ref="C41:C43"/>
    <mergeCell ref="C44:C46"/>
    <mergeCell ref="C47:C50"/>
    <mergeCell ref="C51:C55"/>
    <mergeCell ref="C56:C58"/>
    <mergeCell ref="C59:C60"/>
    <mergeCell ref="C61:C69"/>
    <mergeCell ref="C70:C71"/>
    <mergeCell ref="C72:C77"/>
    <mergeCell ref="C78:C79"/>
    <mergeCell ref="C80:C83"/>
    <mergeCell ref="C84:C85"/>
    <mergeCell ref="C86:C87"/>
    <mergeCell ref="C88:C89"/>
    <mergeCell ref="D4:D5"/>
    <mergeCell ref="D6:D8"/>
    <mergeCell ref="D9:D11"/>
    <mergeCell ref="D12:D13"/>
    <mergeCell ref="D14:D15"/>
    <mergeCell ref="D16:D17"/>
    <mergeCell ref="D18:D19"/>
    <mergeCell ref="D20:D22"/>
    <mergeCell ref="D23:D25"/>
    <mergeCell ref="D26:D40"/>
    <mergeCell ref="D41:D43"/>
    <mergeCell ref="D44:D46"/>
    <mergeCell ref="D47:D50"/>
    <mergeCell ref="D51:D55"/>
    <mergeCell ref="D56:D58"/>
    <mergeCell ref="D59:D60"/>
    <mergeCell ref="D61:D69"/>
    <mergeCell ref="D70:D71"/>
    <mergeCell ref="D72:D77"/>
    <mergeCell ref="D78:D79"/>
    <mergeCell ref="D80:D83"/>
    <mergeCell ref="D84:D85"/>
    <mergeCell ref="D86:D87"/>
    <mergeCell ref="D88:D89"/>
    <mergeCell ref="E4:E5"/>
    <mergeCell ref="E6:E8"/>
    <mergeCell ref="E9:E11"/>
    <mergeCell ref="E12:E13"/>
    <mergeCell ref="E14:E15"/>
    <mergeCell ref="E16:E17"/>
    <mergeCell ref="E18:E19"/>
    <mergeCell ref="E20:E22"/>
    <mergeCell ref="E23:E25"/>
    <mergeCell ref="E26:E40"/>
    <mergeCell ref="E41:E43"/>
    <mergeCell ref="E44:E46"/>
    <mergeCell ref="E47:E50"/>
    <mergeCell ref="E51:E55"/>
    <mergeCell ref="E56:E58"/>
    <mergeCell ref="E59:E60"/>
    <mergeCell ref="E61:E69"/>
    <mergeCell ref="E70:E71"/>
    <mergeCell ref="E72:E77"/>
    <mergeCell ref="E78:E79"/>
    <mergeCell ref="E80:E83"/>
    <mergeCell ref="E84:E85"/>
    <mergeCell ref="E86:E87"/>
    <mergeCell ref="E88:E89"/>
    <mergeCell ref="F4:F5"/>
    <mergeCell ref="F6:F8"/>
    <mergeCell ref="F9:F11"/>
    <mergeCell ref="F12:F13"/>
    <mergeCell ref="F14:F15"/>
    <mergeCell ref="F16:F17"/>
    <mergeCell ref="F18:F19"/>
    <mergeCell ref="F20:F22"/>
    <mergeCell ref="F23:F25"/>
    <mergeCell ref="F26:F40"/>
    <mergeCell ref="F41:F43"/>
    <mergeCell ref="F44:F46"/>
    <mergeCell ref="F47:F50"/>
    <mergeCell ref="F51:F55"/>
    <mergeCell ref="F56:F58"/>
    <mergeCell ref="F59:F60"/>
    <mergeCell ref="F61:F69"/>
    <mergeCell ref="F70:F71"/>
    <mergeCell ref="F72:F77"/>
    <mergeCell ref="F78:F79"/>
    <mergeCell ref="F80:F83"/>
    <mergeCell ref="F84:F85"/>
    <mergeCell ref="F86:F87"/>
    <mergeCell ref="F88:F89"/>
    <mergeCell ref="G88:G89"/>
    <mergeCell ref="H88:H89"/>
    <mergeCell ref="K4:K5"/>
    <mergeCell ref="K88:K89"/>
    <mergeCell ref="L4:L5"/>
    <mergeCell ref="L88:L89"/>
    <mergeCell ref="M6:M8"/>
    <mergeCell ref="M9:M11"/>
    <mergeCell ref="M14:M15"/>
    <mergeCell ref="M16:M17"/>
    <mergeCell ref="M18:M19"/>
    <mergeCell ref="M23:M25"/>
    <mergeCell ref="M26:M40"/>
    <mergeCell ref="M41:M43"/>
    <mergeCell ref="M51:M55"/>
    <mergeCell ref="A2:B3"/>
    <mergeCell ref="C2:F3"/>
    <mergeCell ref="G2:J3"/>
    <mergeCell ref="J91:L92"/>
  </mergeCells>
  <pageMargins left="0.0777777777777778" right="0.118055555555556" top="0.313888888888889" bottom="0.432638888888889" header="0.313888888888889" footer="0.235416666666667"/>
  <pageSetup paperSize="9" scale="98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咯</cp:lastModifiedBy>
  <dcterms:created xsi:type="dcterms:W3CDTF">2006-09-16T00:00:00Z</dcterms:created>
  <cp:lastPrinted>2019-02-14T07:31:00Z</cp:lastPrinted>
  <dcterms:modified xsi:type="dcterms:W3CDTF">2026-09-17T01:18:59Z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1DAF60FECB604FDD959EE845A975AFAA_13</vt:lpwstr>
  </property>
  <property fmtid="{D5CDD505-2E9C-101B-9397-08002B2CF9AE}" pid="5" name="CalculationRule">
    <vt:i4>0</vt:i4>
  </property>
</Properties>
</file>