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384" windowHeight="8192"/>
  </bookViews>
  <sheets>
    <sheet name="理货报告" sheetId="1" r:id="rId1"/>
    <sheet name="到货图片" sheetId="2" r:id="rId2"/>
  </sheets>
  <definedNames>
    <definedName name="_xlnm._FilterDatabase" localSheetId="0" hidden="1">理货报告!$A$5:$IU$110</definedName>
    <definedName name="_xlnm.Print_Titles" localSheetId="0">理货报告!$5:$5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<sst xmlns="http://schemas.openxmlformats.org/spreadsheetml/2006/main" count="428" uniqueCount="270">
  <si>
    <t>义乌金讯中心仓理货报告</t>
  </si>
  <si>
    <t>客户名称：吉祥微风商贸有限公司</t>
  </si>
  <si>
    <r>
      <rPr>
        <b/>
        <sz val="11"/>
        <color rgb="FF000000"/>
        <rFont val="宋体"/>
        <charset val="134"/>
      </rPr>
      <t>报关单号：</t>
    </r>
    <r>
      <rPr>
        <b/>
        <sz val="11"/>
        <color rgb="FF000000"/>
        <rFont val="Microsoft YaHei"/>
        <charset val="134"/>
      </rPr>
      <t>292520261000035238</t>
    </r>
  </si>
  <si>
    <t>货物到仓时间：</t>
  </si>
  <si>
    <t>20260706</t>
  </si>
  <si>
    <r>
      <rPr>
        <b/>
        <sz val="11"/>
        <color rgb="FF000000"/>
        <rFont val="宋体"/>
        <charset val="134"/>
      </rPr>
      <t>报关数量：</t>
    </r>
    <r>
      <rPr>
        <b/>
        <sz val="11"/>
        <color rgb="FF000000"/>
        <rFont val="Microsoft YaHei"/>
        <charset val="134"/>
      </rPr>
      <t>25514</t>
    </r>
  </si>
  <si>
    <t>入库单号：</t>
  </si>
  <si>
    <t>理货日期：</t>
  </si>
  <si>
    <t>汇总</t>
  </si>
  <si>
    <t>SKU:42</t>
  </si>
  <si>
    <r>
      <rPr>
        <b/>
        <sz val="10"/>
        <color rgb="FF000000"/>
        <rFont val="宋体"/>
        <charset val="134"/>
      </rPr>
      <t>理货维度：</t>
    </r>
    <r>
      <rPr>
        <b/>
        <sz val="10"/>
        <color rgb="FF000000"/>
        <rFont val="Microsoft YaHei"/>
        <charset val="134"/>
      </rPr>
      <t>18</t>
    </r>
    <r>
      <rPr>
        <b/>
        <sz val="10"/>
        <color rgb="FF000000"/>
        <rFont val="宋体"/>
        <charset val="134"/>
      </rPr>
      <t>托</t>
    </r>
  </si>
  <si>
    <t>理货人：舒志祥</t>
  </si>
  <si>
    <t>复核人：</t>
  </si>
  <si>
    <t>序号</t>
  </si>
  <si>
    <t>理货日期</t>
  </si>
  <si>
    <t>品名</t>
  </si>
  <si>
    <t>料号</t>
  </si>
  <si>
    <t>采购编号</t>
  </si>
  <si>
    <t>理货数量</t>
  </si>
  <si>
    <t>箱规</t>
  </si>
  <si>
    <t>合格</t>
  </si>
  <si>
    <t>残次</t>
  </si>
  <si>
    <t>少货</t>
  </si>
  <si>
    <t>多货</t>
  </si>
  <si>
    <r>
      <rPr>
        <b/>
        <sz val="11"/>
        <color rgb="FF000000"/>
        <rFont val="宋体"/>
        <charset val="134"/>
      </rPr>
      <t>毛重（</t>
    </r>
    <r>
      <rPr>
        <b/>
        <sz val="11"/>
        <color rgb="FF000000"/>
        <rFont val="Microsoft YaHei"/>
        <charset val="134"/>
      </rPr>
      <t>KG)</t>
    </r>
  </si>
  <si>
    <t>批次号</t>
  </si>
  <si>
    <t>效期</t>
  </si>
  <si>
    <t>箱唛</t>
  </si>
  <si>
    <r>
      <rPr>
        <sz val="10"/>
        <rFont val="Microsoft YaHei"/>
        <charset val="134"/>
      </rPr>
      <t>Jo Malone London/</t>
    </r>
    <r>
      <rPr>
        <sz val="10"/>
        <rFont val="宋体"/>
        <charset val="134"/>
      </rPr>
      <t xml:space="preserve">祖玛珑 英国梨与小苍兰身体乳 </t>
    </r>
    <r>
      <rPr>
        <sz val="10"/>
        <rFont val="Microsoft YaHei"/>
        <charset val="134"/>
      </rPr>
      <t>250ml</t>
    </r>
  </si>
  <si>
    <t>690251040377</t>
  </si>
  <si>
    <t>A36</t>
  </si>
  <si>
    <t>2029-03-01</t>
  </si>
  <si>
    <t>115-260702-102C</t>
  </si>
  <si>
    <t>补批次</t>
  </si>
  <si>
    <t>外包装袋破损1</t>
  </si>
  <si>
    <t>B36</t>
  </si>
  <si>
    <r>
      <rPr>
        <sz val="10"/>
        <rFont val="Microsoft YaHei"/>
        <charset val="134"/>
      </rPr>
      <t xml:space="preserve">LA MER </t>
    </r>
    <r>
      <rPr>
        <sz val="10"/>
        <rFont val="宋体"/>
        <charset val="134"/>
      </rPr>
      <t xml:space="preserve">海蓝之谜 护手霜 </t>
    </r>
    <r>
      <rPr>
        <sz val="10"/>
        <rFont val="Microsoft YaHei"/>
        <charset val="134"/>
      </rPr>
      <t>100ml</t>
    </r>
  </si>
  <si>
    <t>747930003403</t>
  </si>
  <si>
    <t>/</t>
  </si>
  <si>
    <t>D85</t>
  </si>
  <si>
    <t>2028-08-01</t>
  </si>
  <si>
    <r>
      <rPr>
        <sz val="10"/>
        <color rgb="FF000000"/>
        <rFont val="Microsoft YaHei"/>
        <charset val="134"/>
      </rPr>
      <t xml:space="preserve">LA MER </t>
    </r>
    <r>
      <rPr>
        <sz val="10"/>
        <color rgb="FF000000"/>
        <rFont val="宋体"/>
        <charset val="134"/>
      </rPr>
      <t xml:space="preserve">海蓝之谜 经典面霜 </t>
    </r>
    <r>
      <rPr>
        <sz val="10"/>
        <color rgb="FF000000"/>
        <rFont val="Microsoft YaHei"/>
        <charset val="134"/>
      </rPr>
      <t>60ml</t>
    </r>
  </si>
  <si>
    <t>747930000013</t>
  </si>
  <si>
    <t>AP6</t>
  </si>
  <si>
    <r>
      <rPr>
        <sz val="10"/>
        <color rgb="FF000000"/>
        <rFont val="Microsoft YaHei"/>
        <charset val="134"/>
      </rPr>
      <t xml:space="preserve">Estee Lauder </t>
    </r>
    <r>
      <rPr>
        <sz val="10"/>
        <color rgb="FF000000"/>
        <rFont val="宋体"/>
        <charset val="134"/>
      </rPr>
      <t xml:space="preserve">雅诗兰黛 原生液 </t>
    </r>
    <r>
      <rPr>
        <sz val="10"/>
        <color rgb="FF000000"/>
        <rFont val="Microsoft YaHei"/>
        <charset val="134"/>
      </rPr>
      <t>200ml</t>
    </r>
  </si>
  <si>
    <t>887167488786</t>
  </si>
  <si>
    <t>BA5</t>
  </si>
  <si>
    <t>CA5</t>
  </si>
  <si>
    <t>严重变形破损1+变形1</t>
  </si>
  <si>
    <r>
      <rPr>
        <sz val="10"/>
        <color rgb="FF000000"/>
        <rFont val="Microsoft YaHei"/>
        <charset val="134"/>
      </rPr>
      <t>Kiehl</t>
    </r>
    <r>
      <rPr>
        <sz val="10"/>
        <color rgb="FF000000"/>
        <rFont val="宋体"/>
        <charset val="134"/>
      </rPr>
      <t>＇</t>
    </r>
    <r>
      <rPr>
        <sz val="10"/>
        <color rgb="FF000000"/>
        <rFont val="Microsoft YaHei"/>
        <charset val="134"/>
      </rPr>
      <t xml:space="preserve">s </t>
    </r>
    <r>
      <rPr>
        <sz val="10"/>
        <color rgb="FF000000"/>
        <rFont val="宋体"/>
        <charset val="134"/>
      </rPr>
      <t>科颜氏 高保湿三步骤礼盒</t>
    </r>
    <r>
      <rPr>
        <sz val="10"/>
        <color rgb="FF000000"/>
        <rFont val="Microsoft YaHei"/>
        <charset val="134"/>
      </rPr>
      <t>2026</t>
    </r>
    <r>
      <rPr>
        <sz val="10"/>
        <color rgb="FF000000"/>
        <rFont val="宋体"/>
        <charset val="134"/>
      </rPr>
      <t>版</t>
    </r>
    <r>
      <rPr>
        <sz val="10"/>
        <color rgb="FF000000"/>
        <rFont val="Microsoft YaHei"/>
        <charset val="134"/>
      </rPr>
      <t xml:space="preserve">( </t>
    </r>
    <r>
      <rPr>
        <sz val="10"/>
        <color rgb="FF000000"/>
        <rFont val="宋体"/>
        <charset val="134"/>
      </rPr>
      <t xml:space="preserve">洁面 </t>
    </r>
    <r>
      <rPr>
        <sz val="10"/>
        <color rgb="FF000000"/>
        <rFont val="Microsoft YaHei"/>
        <charset val="134"/>
      </rPr>
      <t xml:space="preserve">150ml + </t>
    </r>
    <r>
      <rPr>
        <sz val="10"/>
        <color rgb="FF000000"/>
        <rFont val="宋体"/>
        <charset val="134"/>
      </rPr>
      <t xml:space="preserve">爽肤水 </t>
    </r>
    <r>
      <rPr>
        <sz val="10"/>
        <color rgb="FF000000"/>
        <rFont val="Microsoft YaHei"/>
        <charset val="134"/>
      </rPr>
      <t xml:space="preserve">250ml + </t>
    </r>
    <r>
      <rPr>
        <sz val="10"/>
        <color rgb="FF000000"/>
        <rFont val="宋体"/>
        <charset val="134"/>
      </rPr>
      <t xml:space="preserve">面霜 </t>
    </r>
    <r>
      <rPr>
        <sz val="10"/>
        <color rgb="FF000000"/>
        <rFont val="Microsoft YaHei"/>
        <charset val="134"/>
      </rPr>
      <t>125ml )</t>
    </r>
  </si>
  <si>
    <t>3660732675234</t>
  </si>
  <si>
    <t>2YZ11D</t>
  </si>
  <si>
    <t>115-260702-104C</t>
  </si>
  <si>
    <t>破损25+变形7+中度破损1+划痕2+划痕破损1</t>
  </si>
  <si>
    <r>
      <rPr>
        <sz val="10"/>
        <color rgb="FF000000"/>
        <rFont val="Microsoft YaHei"/>
        <charset val="134"/>
      </rPr>
      <t xml:space="preserve">Lancome </t>
    </r>
    <r>
      <rPr>
        <sz val="10"/>
        <color rgb="FF000000"/>
        <rFont val="宋体"/>
        <charset val="134"/>
      </rPr>
      <t xml:space="preserve">兰蔻 小黑瓶肌底液 第三代 </t>
    </r>
    <r>
      <rPr>
        <sz val="10"/>
        <color rgb="FF000000"/>
        <rFont val="Microsoft YaHei"/>
        <charset val="134"/>
      </rPr>
      <t>115ml</t>
    </r>
  </si>
  <si>
    <t>3614274142327</t>
  </si>
  <si>
    <t>40A400</t>
  </si>
  <si>
    <t>变形磨损44+磨损破损1+变形破损1</t>
  </si>
  <si>
    <t>40Z602</t>
  </si>
  <si>
    <t>2028-06-01</t>
  </si>
  <si>
    <t>变形破损1+变形磨损1</t>
  </si>
  <si>
    <r>
      <rPr>
        <sz val="10"/>
        <color rgb="FF000000"/>
        <rFont val="Microsoft YaHei"/>
        <charset val="134"/>
      </rPr>
      <t xml:space="preserve">Clarins </t>
    </r>
    <r>
      <rPr>
        <sz val="10"/>
        <color rgb="FF000000"/>
        <rFont val="宋体"/>
        <charset val="134"/>
      </rPr>
      <t xml:space="preserve">娇韵诗 不死鸟日晚霜套装（日霜中干性肤质 </t>
    </r>
    <r>
      <rPr>
        <sz val="10"/>
        <color rgb="FF000000"/>
        <rFont val="Microsoft YaHei"/>
        <charset val="134"/>
      </rPr>
      <t>50ml+</t>
    </r>
    <r>
      <rPr>
        <sz val="10"/>
        <color rgb="FF000000"/>
        <rFont val="宋体"/>
        <charset val="134"/>
      </rPr>
      <t xml:space="preserve">晚霜 </t>
    </r>
    <r>
      <rPr>
        <sz val="10"/>
        <color rgb="FF000000"/>
        <rFont val="Microsoft YaHei"/>
        <charset val="134"/>
      </rPr>
      <t>50ml</t>
    </r>
    <r>
      <rPr>
        <sz val="10"/>
        <color rgb="FF000000"/>
        <rFont val="宋体"/>
        <charset val="134"/>
      </rPr>
      <t>）</t>
    </r>
  </si>
  <si>
    <t>3666057156236</t>
  </si>
  <si>
    <t>515054A</t>
  </si>
  <si>
    <r>
      <rPr>
        <sz val="10"/>
        <color rgb="FF000000"/>
        <rFont val="Microsoft YaHei"/>
        <charset val="134"/>
      </rPr>
      <t xml:space="preserve">Clarins </t>
    </r>
    <r>
      <rPr>
        <sz val="10"/>
        <color rgb="FF000000"/>
        <rFont val="宋体"/>
        <charset val="134"/>
      </rPr>
      <t xml:space="preserve">娇韵诗 弹簧日晚霜清爽型 </t>
    </r>
    <r>
      <rPr>
        <sz val="10"/>
        <color rgb="FF000000"/>
        <rFont val="Microsoft YaHei"/>
        <charset val="134"/>
      </rPr>
      <t>2025</t>
    </r>
    <r>
      <rPr>
        <sz val="10"/>
        <color rgb="FF000000"/>
        <rFont val="宋体"/>
        <charset val="134"/>
      </rPr>
      <t xml:space="preserve">版 </t>
    </r>
    <r>
      <rPr>
        <sz val="10"/>
        <color rgb="FF000000"/>
        <rFont val="Microsoft YaHei"/>
        <charset val="134"/>
      </rPr>
      <t xml:space="preserve">( </t>
    </r>
    <r>
      <rPr>
        <sz val="10"/>
        <color rgb="FF000000"/>
        <rFont val="宋体"/>
        <charset val="134"/>
      </rPr>
      <t>日霜</t>
    </r>
    <r>
      <rPr>
        <sz val="10"/>
        <color rgb="FF000000"/>
        <rFont val="Microsoft YaHei"/>
        <charset val="134"/>
      </rPr>
      <t xml:space="preserve">50ml + </t>
    </r>
    <r>
      <rPr>
        <sz val="10"/>
        <color rgb="FF000000"/>
        <rFont val="宋体"/>
        <charset val="134"/>
      </rPr>
      <t>晚霜</t>
    </r>
    <r>
      <rPr>
        <sz val="10"/>
        <color rgb="FF000000"/>
        <rFont val="Microsoft YaHei"/>
        <charset val="134"/>
      </rPr>
      <t>50ml )</t>
    </r>
  </si>
  <si>
    <t>3666057287350</t>
  </si>
  <si>
    <t>503232A</t>
  </si>
  <si>
    <t>批次模糊2</t>
  </si>
  <si>
    <r>
      <rPr>
        <sz val="10"/>
        <color rgb="FF000000"/>
        <rFont val="Microsoft YaHei"/>
        <charset val="134"/>
      </rPr>
      <t xml:space="preserve">Lancome </t>
    </r>
    <r>
      <rPr>
        <sz val="10"/>
        <color rgb="FF000000"/>
        <rFont val="宋体"/>
        <charset val="134"/>
      </rPr>
      <t xml:space="preserve">兰蔻 菁纯防晒 清爽版 </t>
    </r>
    <r>
      <rPr>
        <sz val="10"/>
        <color rgb="FF000000"/>
        <rFont val="Microsoft YaHei"/>
        <charset val="134"/>
      </rPr>
      <t>50ml</t>
    </r>
  </si>
  <si>
    <t>4935421777650</t>
  </si>
  <si>
    <t>78YN00</t>
  </si>
  <si>
    <t>115-260702-106C</t>
  </si>
  <si>
    <r>
      <rPr>
        <sz val="10"/>
        <color rgb="FF000000"/>
        <rFont val="Microsoft YaHei"/>
        <charset val="134"/>
      </rPr>
      <t xml:space="preserve">HR </t>
    </r>
    <r>
      <rPr>
        <sz val="10"/>
        <color rgb="FF000000"/>
        <rFont val="宋体"/>
        <charset val="134"/>
      </rPr>
      <t xml:space="preserve">赫莲娜 至美琉光恒采精萃露 </t>
    </r>
    <r>
      <rPr>
        <sz val="10"/>
        <color rgb="FF000000"/>
        <rFont val="Microsoft YaHei"/>
        <charset val="134"/>
      </rPr>
      <t>200ml</t>
    </r>
  </si>
  <si>
    <t>4936968874291</t>
  </si>
  <si>
    <t>78A102</t>
  </si>
  <si>
    <t>115-260702-108C</t>
  </si>
  <si>
    <t>78A100</t>
  </si>
  <si>
    <t>478A202</t>
  </si>
  <si>
    <t>变形1</t>
  </si>
  <si>
    <r>
      <rPr>
        <sz val="10"/>
        <color rgb="FF000000"/>
        <rFont val="Microsoft YaHei"/>
        <charset val="134"/>
      </rPr>
      <t xml:space="preserve">Nars </t>
    </r>
    <r>
      <rPr>
        <sz val="10"/>
        <color rgb="FF000000"/>
        <rFont val="宋体"/>
        <charset val="134"/>
      </rPr>
      <t xml:space="preserve">娜斯 超方瓶粉底液 </t>
    </r>
    <r>
      <rPr>
        <sz val="10"/>
        <color rgb="FF000000"/>
        <rFont val="Microsoft YaHei"/>
        <charset val="134"/>
      </rPr>
      <t>L2</t>
    </r>
    <r>
      <rPr>
        <sz val="10"/>
        <color rgb="FF000000"/>
        <rFont val="宋体"/>
        <charset val="134"/>
      </rPr>
      <t xml:space="preserve">色号 </t>
    </r>
    <r>
      <rPr>
        <sz val="10"/>
        <color rgb="FF000000"/>
        <rFont val="Microsoft YaHei"/>
        <charset val="134"/>
      </rPr>
      <t>30ml</t>
    </r>
  </si>
  <si>
    <t>194251070384</t>
  </si>
  <si>
    <t>5266KG</t>
  </si>
  <si>
    <t>115-260702-110C</t>
  </si>
  <si>
    <r>
      <rPr>
        <sz val="10"/>
        <color rgb="FF000000"/>
        <rFont val="Microsoft YaHei"/>
        <charset val="134"/>
      </rPr>
      <t xml:space="preserve">Lancome </t>
    </r>
    <r>
      <rPr>
        <sz val="10"/>
        <color rgb="FF000000"/>
        <rFont val="宋体"/>
        <charset val="134"/>
      </rPr>
      <t xml:space="preserve">兰蔻 持妆粉底液 </t>
    </r>
    <r>
      <rPr>
        <sz val="10"/>
        <color rgb="FF000000"/>
        <rFont val="Microsoft YaHei"/>
        <charset val="134"/>
      </rPr>
      <t>PO-01</t>
    </r>
    <r>
      <rPr>
        <sz val="10"/>
        <color rgb="FF000000"/>
        <rFont val="宋体"/>
        <charset val="134"/>
      </rPr>
      <t xml:space="preserve">色号二代 </t>
    </r>
    <r>
      <rPr>
        <sz val="10"/>
        <color rgb="FF000000"/>
        <rFont val="Microsoft YaHei"/>
        <charset val="134"/>
      </rPr>
      <t>SPF40 30ml</t>
    </r>
  </si>
  <si>
    <t>3614273840996</t>
  </si>
  <si>
    <t>40YD00</t>
  </si>
  <si>
    <t>115-260702-112C</t>
  </si>
  <si>
    <t>变形3+划痕2</t>
  </si>
  <si>
    <t>40Z100</t>
  </si>
  <si>
    <t>2028-01-01</t>
  </si>
  <si>
    <t>变形4</t>
  </si>
  <si>
    <r>
      <rPr>
        <sz val="10"/>
        <color rgb="FF000000"/>
        <rFont val="Microsoft YaHei"/>
        <charset val="134"/>
      </rPr>
      <t xml:space="preserve">Estee Lauder </t>
    </r>
    <r>
      <rPr>
        <sz val="10"/>
        <color rgb="FF000000"/>
        <rFont val="宋体"/>
        <charset val="134"/>
      </rPr>
      <t xml:space="preserve">雅诗兰黛 白金奢宠黑钻面霜 </t>
    </r>
    <r>
      <rPr>
        <sz val="10"/>
        <color rgb="FF000000"/>
        <rFont val="Microsoft YaHei"/>
        <charset val="134"/>
      </rPr>
      <t>15ml</t>
    </r>
  </si>
  <si>
    <t>MAH00014</t>
  </si>
  <si>
    <t>202805
A55</t>
  </si>
  <si>
    <t>效期模糊1</t>
  </si>
  <si>
    <t>202805
B55</t>
  </si>
  <si>
    <r>
      <rPr>
        <sz val="10"/>
        <color rgb="FF000000"/>
        <rFont val="Microsoft YaHei"/>
        <charset val="134"/>
      </rPr>
      <t xml:space="preserve">Lancome </t>
    </r>
    <r>
      <rPr>
        <sz val="10"/>
        <color rgb="FF000000"/>
        <rFont val="宋体"/>
        <charset val="134"/>
      </rPr>
      <t xml:space="preserve">兰蔻 黑金臻宠精华水 </t>
    </r>
    <r>
      <rPr>
        <sz val="10"/>
        <color rgb="FF000000"/>
        <rFont val="Microsoft YaHei"/>
        <charset val="134"/>
      </rPr>
      <t>30ml</t>
    </r>
  </si>
  <si>
    <t>3614273990226</t>
  </si>
  <si>
    <t>40Z73U</t>
  </si>
  <si>
    <t>变形2+塑封膜破损4+塑封膜破损划痕1</t>
  </si>
  <si>
    <t>40Y32U</t>
  </si>
  <si>
    <t>40Y33U</t>
  </si>
  <si>
    <r>
      <rPr>
        <sz val="10"/>
        <color rgb="FF000000"/>
        <rFont val="Microsoft YaHei"/>
        <charset val="134"/>
      </rPr>
      <t xml:space="preserve">HR </t>
    </r>
    <r>
      <rPr>
        <sz val="10"/>
        <color rgb="FF000000"/>
        <rFont val="宋体"/>
        <charset val="134"/>
      </rPr>
      <t xml:space="preserve">赫莲娜 纯净沁润洁面泡沫 </t>
    </r>
    <r>
      <rPr>
        <sz val="10"/>
        <color rgb="FF000000"/>
        <rFont val="Microsoft YaHei"/>
        <charset val="134"/>
      </rPr>
      <t>125ml</t>
    </r>
  </si>
  <si>
    <t>3605521954640</t>
  </si>
  <si>
    <t>40A104</t>
  </si>
  <si>
    <t>115-260702-114C</t>
  </si>
  <si>
    <t>变形塑封膜开裂4+变形5+严重变形塑封膜破损1</t>
  </si>
  <si>
    <r>
      <rPr>
        <sz val="10"/>
        <color rgb="FF000000"/>
        <rFont val="Microsoft YaHei"/>
        <charset val="134"/>
      </rPr>
      <t xml:space="preserve">Estee Lauder </t>
    </r>
    <r>
      <rPr>
        <sz val="10"/>
        <color rgb="FF000000"/>
        <rFont val="宋体"/>
        <charset val="134"/>
      </rPr>
      <t xml:space="preserve">雅诗兰黛 智妍乳液 </t>
    </r>
    <r>
      <rPr>
        <sz val="10"/>
        <color rgb="FF000000"/>
        <rFont val="Microsoft YaHei"/>
        <charset val="134"/>
      </rPr>
      <t>100ml</t>
    </r>
  </si>
  <si>
    <t>887167589230</t>
  </si>
  <si>
    <t>A95</t>
  </si>
  <si>
    <r>
      <rPr>
        <sz val="10"/>
        <color rgb="FF000000"/>
        <rFont val="Microsoft YaHei"/>
        <charset val="134"/>
      </rPr>
      <t xml:space="preserve">Clarins </t>
    </r>
    <r>
      <rPr>
        <sz val="10"/>
        <color rgb="FF000000"/>
        <rFont val="宋体"/>
        <charset val="134"/>
      </rPr>
      <t xml:space="preserve">娇韵诗 身体护理油 </t>
    </r>
    <r>
      <rPr>
        <sz val="10"/>
        <color rgb="FF000000"/>
        <rFont val="Microsoft YaHei"/>
        <charset val="134"/>
      </rPr>
      <t>100ml</t>
    </r>
  </si>
  <si>
    <t>3666057031076</t>
  </si>
  <si>
    <t>0542099</t>
  </si>
  <si>
    <t>115-260702-116C</t>
  </si>
  <si>
    <t>0550252</t>
  </si>
  <si>
    <r>
      <rPr>
        <sz val="10"/>
        <color rgb="FF000000"/>
        <rFont val="Microsoft YaHei"/>
        <charset val="134"/>
      </rPr>
      <t xml:space="preserve">LA MER </t>
    </r>
    <r>
      <rPr>
        <sz val="10"/>
        <color rgb="FF000000"/>
        <rFont val="宋体"/>
        <charset val="134"/>
      </rPr>
      <t xml:space="preserve">海蓝之谜 臻璨焕活精华油 </t>
    </r>
    <r>
      <rPr>
        <sz val="10"/>
        <color rgb="FF000000"/>
        <rFont val="Microsoft YaHei"/>
        <charset val="134"/>
      </rPr>
      <t>30ml</t>
    </r>
  </si>
  <si>
    <t>747930140054</t>
  </si>
  <si>
    <t>A16
A16</t>
  </si>
  <si>
    <t>A95
D85</t>
  </si>
  <si>
    <r>
      <rPr>
        <sz val="10"/>
        <color rgb="FF000000"/>
        <rFont val="Microsoft YaHei"/>
        <charset val="134"/>
      </rPr>
      <t xml:space="preserve">Dior </t>
    </r>
    <r>
      <rPr>
        <sz val="10"/>
        <color rgb="FF000000"/>
        <rFont val="宋体"/>
        <charset val="134"/>
      </rPr>
      <t xml:space="preserve">迪奥 旷野之心止汗膏 </t>
    </r>
    <r>
      <rPr>
        <sz val="10"/>
        <color rgb="FF000000"/>
        <rFont val="Microsoft YaHei"/>
        <charset val="134"/>
      </rPr>
      <t>75g</t>
    </r>
  </si>
  <si>
    <t>3348901292276</t>
  </si>
  <si>
    <t>5L02</t>
  </si>
  <si>
    <r>
      <rPr>
        <sz val="10"/>
        <color rgb="FF000000"/>
        <rFont val="Microsoft YaHei"/>
        <charset val="134"/>
      </rPr>
      <t xml:space="preserve">Cosme Decorte </t>
    </r>
    <r>
      <rPr>
        <sz val="10"/>
        <color rgb="FF000000"/>
        <rFont val="宋体"/>
        <charset val="134"/>
      </rPr>
      <t xml:space="preserve">黛珂 </t>
    </r>
    <r>
      <rPr>
        <sz val="10"/>
        <color rgb="FF000000"/>
        <rFont val="Microsoft YaHei"/>
        <charset val="134"/>
      </rPr>
      <t>AQ</t>
    </r>
    <r>
      <rPr>
        <sz val="10"/>
        <color rgb="FF000000"/>
        <rFont val="宋体"/>
        <charset val="134"/>
      </rPr>
      <t xml:space="preserve">精致洁面 </t>
    </r>
    <r>
      <rPr>
        <sz val="10"/>
        <color rgb="FF000000"/>
        <rFont val="Microsoft YaHei"/>
        <charset val="134"/>
      </rPr>
      <t>200ml</t>
    </r>
  </si>
  <si>
    <t>4971710370294</t>
  </si>
  <si>
    <t>GA256A
20250724</t>
  </si>
  <si>
    <r>
      <rPr>
        <sz val="10"/>
        <color rgb="FF000000"/>
        <rFont val="Microsoft YaHei"/>
        <charset val="134"/>
      </rPr>
      <t xml:space="preserve">Clarins </t>
    </r>
    <r>
      <rPr>
        <sz val="10"/>
        <color rgb="FF000000"/>
        <rFont val="宋体"/>
        <charset val="134"/>
      </rPr>
      <t xml:space="preserve">娇韵诗 三檀面部护理油 </t>
    </r>
    <r>
      <rPr>
        <sz val="10"/>
        <color rgb="FF000000"/>
        <rFont val="Microsoft YaHei"/>
        <charset val="134"/>
      </rPr>
      <t>30ml</t>
    </r>
  </si>
  <si>
    <t>3666057030994</t>
  </si>
  <si>
    <t>0522077</t>
  </si>
  <si>
    <r>
      <rPr>
        <sz val="10"/>
        <color rgb="FF000000"/>
        <rFont val="Microsoft YaHei"/>
        <charset val="134"/>
      </rPr>
      <t xml:space="preserve">Clarins </t>
    </r>
    <r>
      <rPr>
        <sz val="10"/>
        <color rgb="FF000000"/>
        <rFont val="宋体"/>
        <charset val="134"/>
      </rPr>
      <t xml:space="preserve">娇韵诗 莲花面部护理油 </t>
    </r>
    <r>
      <rPr>
        <sz val="10"/>
        <color rgb="FF000000"/>
        <rFont val="Microsoft YaHei"/>
        <charset val="134"/>
      </rPr>
      <t>30ml</t>
    </r>
  </si>
  <si>
    <t>3666057030956</t>
  </si>
  <si>
    <t>0540050</t>
  </si>
  <si>
    <t>0523299</t>
  </si>
  <si>
    <t>2028-06-11</t>
  </si>
  <si>
    <r>
      <rPr>
        <sz val="10"/>
        <color rgb="FF000000"/>
        <rFont val="Microsoft YaHei"/>
        <charset val="134"/>
      </rPr>
      <t xml:space="preserve">Cosme Decorte </t>
    </r>
    <r>
      <rPr>
        <sz val="10"/>
        <color rgb="FF000000"/>
        <rFont val="宋体"/>
        <charset val="134"/>
      </rPr>
      <t xml:space="preserve">黛珂 多重防晒舒润型 </t>
    </r>
    <r>
      <rPr>
        <sz val="10"/>
        <color rgb="FF000000"/>
        <rFont val="Microsoft YaHei"/>
        <charset val="134"/>
      </rPr>
      <t>60g</t>
    </r>
  </si>
  <si>
    <t>4971710545920</t>
  </si>
  <si>
    <t>65</t>
  </si>
  <si>
    <t>115-260702-118C</t>
  </si>
  <si>
    <t>35</t>
  </si>
  <si>
    <t>变形2</t>
  </si>
  <si>
    <r>
      <rPr>
        <sz val="10"/>
        <color rgb="FF000000"/>
        <rFont val="Microsoft YaHei"/>
        <charset val="134"/>
      </rPr>
      <t xml:space="preserve">Shu-uemura </t>
    </r>
    <r>
      <rPr>
        <sz val="10"/>
        <color rgb="FF000000"/>
        <rFont val="宋体"/>
        <charset val="134"/>
      </rPr>
      <t xml:space="preserve">植村秀 琥珀卸妆油 </t>
    </r>
    <r>
      <rPr>
        <sz val="10"/>
        <color rgb="FF000000"/>
        <rFont val="Microsoft YaHei"/>
        <charset val="134"/>
      </rPr>
      <t>450ml</t>
    </r>
  </si>
  <si>
    <t>4936968814365</t>
  </si>
  <si>
    <t>78Z704</t>
  </si>
  <si>
    <t>78Z702</t>
  </si>
  <si>
    <t>2028-07-01</t>
  </si>
  <si>
    <t>变形7</t>
  </si>
  <si>
    <t>78Z602</t>
  </si>
  <si>
    <t>变形5+漏液1</t>
  </si>
  <si>
    <t>78Z800</t>
  </si>
  <si>
    <t>CPB 肌肤之钥 日晚霜三件套2026版 ( 日霜 50ml + 晚霜 50ml + 精华水 170ml )</t>
  </si>
  <si>
    <t>8885021096940</t>
  </si>
  <si>
    <t>5057K5</t>
  </si>
  <si>
    <t>变形磨损效期模糊4+变形磨损10+划痕磨损变形3+变形破损磨损1</t>
  </si>
  <si>
    <t>5302T5</t>
  </si>
  <si>
    <t>变形磨损效期模糊5</t>
  </si>
  <si>
    <t>5359R5</t>
  </si>
  <si>
    <t>变形磨损效期模糊22+变形磨损37+中度变形磨损1</t>
  </si>
  <si>
    <t>5282P5</t>
  </si>
  <si>
    <t>变形磨损10+变形磨损划痕1</t>
  </si>
  <si>
    <t>6019T5</t>
  </si>
  <si>
    <t>变形磨损1</t>
  </si>
  <si>
    <t>MAC 魅可 定制无暇粉底液 NC12色号2.0 30ml</t>
  </si>
  <si>
    <t>773602706167</t>
  </si>
  <si>
    <t>AC4
202712</t>
  </si>
  <si>
    <t>Guerlain 娇兰 复原蜜4.0版 50ml</t>
  </si>
  <si>
    <t>3346470620339</t>
  </si>
  <si>
    <t>5K01</t>
  </si>
  <si>
    <t>2028-10-01</t>
  </si>
  <si>
    <t>变形5</t>
  </si>
  <si>
    <t>5M01</t>
  </si>
  <si>
    <t>Clarins 娇韵诗 双萃精华 九代 75ml</t>
  </si>
  <si>
    <t>3666057202506</t>
  </si>
  <si>
    <t>0542219</t>
  </si>
  <si>
    <t>115-260702-120C</t>
  </si>
  <si>
    <t>0541050</t>
  </si>
  <si>
    <t>0548141</t>
  </si>
  <si>
    <t>磨损2</t>
  </si>
  <si>
    <t>0549237</t>
  </si>
  <si>
    <t>Tom Ford 汤姆福特 四色眼影盘35色9g</t>
  </si>
  <si>
    <t>888066119764</t>
  </si>
  <si>
    <t>AB4</t>
  </si>
  <si>
    <t>115-260702-122C</t>
  </si>
  <si>
    <t>CA4</t>
  </si>
  <si>
    <t>Nars 娜斯 蔚蓝版大白粉饼 13.5g</t>
  </si>
  <si>
    <t>194251147079</t>
  </si>
  <si>
    <t>4353PC</t>
  </si>
  <si>
    <t>效期模糊3</t>
  </si>
  <si>
    <t>4344HC</t>
  </si>
  <si>
    <t>4355RC</t>
  </si>
  <si>
    <t>Shiseido 资生堂 肌活焕采洁面膏 125ml</t>
  </si>
  <si>
    <t>729238145290</t>
  </si>
  <si>
    <t>5149T1</t>
  </si>
  <si>
    <t>115-260702-124C</t>
  </si>
  <si>
    <t>变形2+严重变形1</t>
  </si>
  <si>
    <t>Estee Lauder 雅诗兰黛 DW粉底液二代 2C0 30ml</t>
  </si>
  <si>
    <t>887167495180</t>
  </si>
  <si>
    <t>A55</t>
  </si>
  <si>
    <t>2028-05-01</t>
  </si>
  <si>
    <t>变形3</t>
  </si>
  <si>
    <t>Estee Lauder 雅诗兰黛 DW粉底液二代 1W1 30ml</t>
  </si>
  <si>
    <t>887167495098</t>
  </si>
  <si>
    <t>Estee Lauder 雅诗兰黛 智妍紧塑弹润水 2026版 200ml</t>
  </si>
  <si>
    <t>887167728479</t>
  </si>
  <si>
    <t>A16</t>
  </si>
  <si>
    <t>115-260702-126C</t>
  </si>
  <si>
    <t>BB5</t>
  </si>
  <si>
    <t>AC5</t>
  </si>
  <si>
    <t>BC5</t>
  </si>
  <si>
    <t>Nars 娜斯 超方瓶粉底液 L1.5色号 30ml</t>
  </si>
  <si>
    <t>194251149158</t>
  </si>
  <si>
    <t>6022HG</t>
  </si>
  <si>
    <t>变形3+无贴纸1</t>
  </si>
  <si>
    <t>Shu-uemura 植村秀 小方瓶粉底液 584号色 2.0版35ml</t>
  </si>
  <si>
    <t>4936968877919</t>
  </si>
  <si>
    <t>78Z200</t>
  </si>
  <si>
    <t>2028-02-01</t>
  </si>
  <si>
    <t>78Z101</t>
  </si>
  <si>
    <t>78ZO01</t>
  </si>
  <si>
    <t>Shu-uemura 植村秀 小方瓶粉底液 674号色 2.0版35ml</t>
  </si>
  <si>
    <t>4936968877957</t>
  </si>
  <si>
    <t>78Z100</t>
  </si>
  <si>
    <t>YSL 圣罗兰 夜皇后调皮精华水 150ml</t>
  </si>
  <si>
    <t>3614273862967</t>
  </si>
  <si>
    <t>40ZN3U</t>
  </si>
  <si>
    <t>40A12U</t>
  </si>
  <si>
    <t>塑封膜开口1</t>
  </si>
  <si>
    <t>40ZN4U</t>
  </si>
  <si>
    <t>40A11U</t>
  </si>
  <si>
    <t>B45</t>
  </si>
  <si>
    <t>2028-04-01</t>
  </si>
  <si>
    <t>C75</t>
  </si>
  <si>
    <t>B26</t>
  </si>
  <si>
    <t>破损1</t>
  </si>
  <si>
    <t>A75</t>
  </si>
  <si>
    <t>A65</t>
  </si>
  <si>
    <t>A45</t>
  </si>
  <si>
    <t>A15</t>
  </si>
  <si>
    <t>Estee Lauder 雅诗兰黛 DW粉底液二代 1N0 30ml</t>
  </si>
  <si>
    <t>887167495463</t>
  </si>
  <si>
    <t>AB5</t>
  </si>
  <si>
    <t>变形磨损9</t>
  </si>
  <si>
    <t>YSL 圣罗兰 定妆冰气垫 14g</t>
  </si>
  <si>
    <t>4936968887673</t>
  </si>
  <si>
    <t>78ZD9X</t>
  </si>
  <si>
    <t>115-260702-128C</t>
  </si>
  <si>
    <t>78ZN3X</t>
  </si>
  <si>
    <t>78ZD5X</t>
  </si>
  <si>
    <t>磨损变形1+磨损2+压痕1</t>
  </si>
  <si>
    <t>HR 赫莲娜 纯净沁润洁面泡沫 125ml</t>
  </si>
  <si>
    <t>4894858202473实物条码3605521954640</t>
  </si>
  <si>
    <t>40A201</t>
  </si>
  <si>
    <t>115-260702-130C</t>
  </si>
  <si>
    <t>40A104/4640条码的</t>
  </si>
  <si>
    <t>HR 赫莲娜 至美琉光恒采精萃露 200ml</t>
  </si>
  <si>
    <t>4936968874291实物条码4894858184540</t>
  </si>
  <si>
    <t>78ZD00</t>
  </si>
  <si>
    <t>78A202</t>
  </si>
  <si>
    <t>Cosme Decorte 黛珂 植物韵律三件套 ( 清爽水 200ml + 乳 200ml + 洗面奶 200ml )</t>
  </si>
  <si>
    <t>4971710570120</t>
  </si>
  <si>
    <t>W9C858A</t>
  </si>
  <si>
    <t>115-260702-132C</t>
  </si>
  <si>
    <t>Lancome 兰蔻 小黑瓶肌底液 第三代 115ml</t>
  </si>
  <si>
    <t>40Z603</t>
  </si>
  <si>
    <t>40Z402</t>
  </si>
  <si>
    <t>变形破损1</t>
  </si>
  <si>
    <t>Dior 迪奥 旷野之心止汗膏 75g</t>
  </si>
  <si>
    <t>5H05</t>
  </si>
  <si>
    <t>5H06</t>
  </si>
  <si>
    <t>串货</t>
  </si>
  <si>
    <t>887167495128</t>
  </si>
  <si>
    <t>打印贴条码300件，贴封口贴200件，拆袋子100件，拆套盒2支装1975套/3950件，拆套盒3支装632套/1896件，贴箱唛640件，套海绵头2000件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</si>
</sst>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USD]\ #,##0;[$USD]&quot; -&quot;#,##0"/>
    <numFmt numFmtId="177" formatCode="0_ "/>
    <numFmt numFmtId="178" formatCode="000000"/>
    <numFmt numFmtId="179" formatCode="[$-409]m/d/yyyy"/>
    <numFmt numFmtId="180" formatCode="yyyy/m/d;@"/>
    <numFmt numFmtId="181" formatCode="0.00_ "/>
  </numFmts>
  <fonts count="36"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Microsoft YaHei"/>
      <charset val="134"/>
    </font>
    <font>
      <b/>
      <sz val="10"/>
      <color rgb="FF000000"/>
      <name val="宋体"/>
      <charset val="134"/>
    </font>
    <font>
      <b/>
      <sz val="10"/>
      <color rgb="FF000000"/>
      <name val="Microsoft YaHei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9"/>
      <color rgb="FF000000"/>
      <name val="微软雅黑"/>
      <charset val="134"/>
    </font>
    <font>
      <sz val="10"/>
      <color rgb="FF000000"/>
      <name val="微软雅黑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  <font>
      <sz val="12"/>
      <name val="宋体"/>
      <charset val="134"/>
    </font>
    <font>
      <sz val="10"/>
      <name val="Arial"/>
      <charset val="134"/>
    </font>
    <font>
      <sz val="10"/>
      <color rgb="FF000000"/>
      <name val="宋体"/>
      <charset val="134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0" fillId="0" borderId="0" applyBorder="0" applyAlignment="0" applyProtection="0"/>
    <xf numFmtId="44" fontId="10" fillId="0" borderId="0" applyBorder="0" applyAlignment="0" applyProtection="0"/>
    <xf numFmtId="9" fontId="10" fillId="0" borderId="0" applyBorder="0" applyAlignment="0" applyProtection="0"/>
    <xf numFmtId="41" fontId="10" fillId="0" borderId="0" applyBorder="0" applyAlignment="0" applyProtection="0"/>
    <xf numFmtId="42" fontId="10" fillId="0" borderId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0" borderId="0"/>
    <xf numFmtId="176" fontId="32" fillId="0" borderId="0">
      <alignment vertical="center"/>
    </xf>
    <xf numFmtId="0" fontId="32" fillId="0" borderId="0"/>
    <xf numFmtId="176" fontId="32" fillId="0" borderId="0"/>
    <xf numFmtId="0" fontId="33" fillId="0" borderId="0"/>
  </cellStyleXfs>
  <cellXfs count="5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77" fontId="0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7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180" fontId="0" fillId="0" borderId="1" xfId="0" applyNumberFormat="1" applyFont="1" applyBorder="1" applyAlignment="1">
      <alignment horizontal="center" vertical="center"/>
    </xf>
    <xf numFmtId="181" fontId="9" fillId="0" borderId="2" xfId="0" applyNumberFormat="1" applyFont="1" applyBorder="1" applyAlignment="1">
      <alignment horizontal="center" vertical="center"/>
    </xf>
    <xf numFmtId="0" fontId="0" fillId="3" borderId="0" xfId="0" applyFont="1" applyFill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81" fontId="9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" fontId="0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8" fontId="6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180" fontId="0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 wrapText="1"/>
    </xf>
    <xf numFmtId="178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" xfId="49"/>
    <cellStyle name="常规 2" xfId="50"/>
    <cellStyle name="常规 5" xfId="51"/>
    <cellStyle name="常规 8" xfId="52"/>
    <cellStyle name="常规_Q7-Q9 MBI 4000 出口委托单模板(Q7Q9)" xfId="53"/>
  </cellStyles>
  <dxfs count="18">
    <dxf>
      <font>
        <name val="宋体"/>
        <scheme val="none"/>
        <charset val="134"/>
        <family val="0"/>
        <sz val="11"/>
        <color rgb="FF00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ns1="http://www.wps.cn/officeDocument/2017/etCustomData">
  <sheetPr>
    <pageSetUpPr fitToPage="1"/>
  </sheetPr>
  <dimension ref="A1:AB110"/>
  <sheetViews>
    <sheetView tabSelected="1" zoomScale="85" zoomScaleNormal="85" workbookViewId="0">
      <pane ySplit="5" topLeftCell="A6" activePane="bottomLeft" state="frozen"/>
      <selection/>
      <selection pane="bottomLeft" activeCell="O6" sqref="O6"/>
    </sheetView>
  </sheetViews>
  <sheetFormatPr defaultColWidth="8.99166666666667" defaultRowHeight="13.5"/>
  <cols>
    <col min="1" max="2" width="8.94166666666667" style="4"/>
    <col min="3" max="3" width="26.6166666666667" style="4" customWidth="1"/>
    <col min="4" max="4" width="17.8666666666667" style="4" customWidth="1"/>
    <col min="5" max="5" width="10.1166666666667" style="4" customWidth="1"/>
    <col min="6" max="6" width="13.6166666666667" style="5" customWidth="1"/>
    <col min="7" max="7" width="12.8583333333333" style="4" customWidth="1"/>
    <col min="8" max="8" width="8.94166666666667" style="4"/>
    <col min="9" max="9" width="10.3666666666667" style="4" customWidth="1"/>
    <col min="10" max="11" width="8.94166666666667" style="4"/>
    <col min="12" max="12" width="11.1166666666667" style="4" customWidth="1"/>
    <col min="13" max="13" width="13.75" style="4" customWidth="1"/>
    <col min="14" max="14" width="11.4916666666667" style="6" customWidth="1"/>
    <col min="15" max="15" width="22.9916666666667" style="7" customWidth="1"/>
    <col min="16" max="16" width="6.36666666666667" style="3" customWidth="1"/>
    <col min="17" max="17" width="18.3666666666667" style="3" customWidth="1"/>
    <col min="18" max="255" width="14.4916666666667" style="3" customWidth="1"/>
  </cols>
  <sheetData>
    <row r="1" s="2" customFormat="1" ht="28.5" customHeight="1" spans="1:19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="2" customFormat="1" ht="28.5" customHeight="1" spans="1:19">
      <c r="A2" s="9" t="s">
        <v>1</v>
      </c>
      <c r="B2" s="9"/>
      <c r="C2" s="9"/>
      <c r="D2" s="9"/>
      <c r="E2" s="9"/>
      <c r="F2" s="9"/>
      <c r="G2" s="9" t="s">
        <v>2</v>
      </c>
      <c r="H2" s="9"/>
      <c r="I2" s="9"/>
      <c r="J2" s="9"/>
      <c r="K2" s="9"/>
      <c r="L2" s="10" t="s">
        <v>3</v>
      </c>
      <c r="M2" s="10"/>
      <c r="N2" s="11" t="s">
        <v>4</v>
      </c>
      <c r="O2" s="11"/>
    </row>
    <row r="3" s="2" customFormat="1" ht="27.75" customHeight="1" spans="1:19">
      <c r="A3" s="9" t="s">
        <v>5</v>
      </c>
      <c r="B3" s="9"/>
      <c r="C3" s="9"/>
      <c r="D3" s="9"/>
      <c r="E3" s="9"/>
      <c r="F3" s="9"/>
      <c r="G3" s="9" t="s">
        <v>6</v>
      </c>
      <c r="H3" s="9"/>
      <c r="I3" s="9"/>
      <c r="J3" s="9"/>
      <c r="K3" s="9"/>
      <c r="L3" s="12" t="s">
        <v>7</v>
      </c>
      <c r="M3" s="12"/>
      <c r="N3" s="11" t="s">
        <v>4</v>
      </c>
      <c r="O3" s="11"/>
    </row>
    <row r="4" s="2" customFormat="1" ht="22.5" customHeight="1" spans="1:19">
      <c r="A4" s="13" t="s">
        <v>8</v>
      </c>
      <c r="B4" s="13"/>
      <c r="C4" s="14" t="s">
        <v>9</v>
      </c>
      <c r="D4" s="13" t="s">
        <v>10</v>
      </c>
      <c r="E4" s="13"/>
      <c r="F4" s="15">
        <f>SUM(F5:F560)</f>
        <v>23866</v>
      </c>
      <c r="G4" s="15"/>
      <c r="H4" s="15">
        <f>SUM(H5:H560)</f>
        <v>23589</v>
      </c>
      <c r="I4" s="15">
        <f>SUM(I5:I560)</f>
        <v>275</v>
      </c>
      <c r="J4" s="15">
        <f>SUM(J5:J560)</f>
        <v>2</v>
      </c>
      <c r="K4" s="15">
        <f>SUM(K5:K560)</f>
        <v>2</v>
      </c>
      <c r="L4" s="12" t="s">
        <v>11</v>
      </c>
      <c r="M4" s="12"/>
      <c r="N4" s="12" t="s">
        <v>12</v>
      </c>
      <c r="O4" s="12"/>
    </row>
    <row r="5" s="2" customFormat="1" ht="22.5" customHeight="1" spans="1:19">
      <c r="A5" s="12" t="s">
        <v>13</v>
      </c>
      <c r="B5" s="12" t="s">
        <v>14</v>
      </c>
      <c r="C5" s="12" t="s">
        <v>15</v>
      </c>
      <c r="D5" s="16" t="s">
        <v>16</v>
      </c>
      <c r="E5" s="16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7" t="s">
        <v>25</v>
      </c>
      <c r="N5" s="17" t="s">
        <v>26</v>
      </c>
      <c r="O5" s="17" t="s">
        <v>27</v>
      </c>
    </row>
    <row r="6" s="2" customFormat="1" ht="31" customHeight="1" spans="1:19">
      <c r="A6" s="18">
        <v>1</v>
      </c>
      <c r="B6" s="18" t="str">
        <f>IF(C6&lt;&gt;"",$N$3,"")</f>
        <v>20260706</v>
      </c>
      <c r="C6" s="19" t="s">
        <v>28</v>
      </c>
      <c r="D6" s="20" t="s">
        <v>29</v>
      </c>
      <c r="E6" s="20"/>
      <c r="F6" s="21">
        <v>100</v>
      </c>
      <c r="G6" s="18">
        <v>12</v>
      </c>
      <c r="H6" s="18"/>
      <c r="I6" s="18">
        <v>1</v>
      </c>
      <c r="J6" s="18"/>
      <c r="K6" s="18"/>
      <c r="L6" s="18">
        <v>0.39</v>
      </c>
      <c r="M6" s="22" t="s">
        <v>30</v>
      </c>
      <c r="N6" s="23" t="s">
        <v>31</v>
      </c>
      <c r="O6" s="24" t="s">
        <v>32</v>
      </c>
      <c r="P6" s="25" t="s">
        <v>33</v>
      </c>
      <c r="Q6" s="2" t="s">
        <v>34</v>
      </c>
    </row>
    <row r="7" s="2" customFormat="1" ht="31" customHeight="1" spans="1:19">
      <c r="A7" s="18"/>
      <c r="B7" s="18"/>
      <c r="C7" s="19"/>
      <c r="D7" s="20"/>
      <c r="E7" s="20"/>
      <c r="F7" s="21"/>
      <c r="G7" s="18"/>
      <c r="H7" s="18">
        <v>98</v>
      </c>
      <c r="I7" s="18">
        <v>1</v>
      </c>
      <c r="J7" s="18"/>
      <c r="K7" s="18"/>
      <c r="L7" s="18"/>
      <c r="M7" s="22" t="s">
        <v>35</v>
      </c>
      <c r="N7" s="23" t="s">
        <v>31</v>
      </c>
      <c r="O7" s="24" t="s">
        <v>32</v>
      </c>
      <c r="P7" s="25" t="s">
        <v>33</v>
      </c>
      <c r="Q7" s="2" t="s">
        <v>34</v>
      </c>
    </row>
    <row r="8" s="2" customFormat="1" ht="31" customHeight="1" spans="1:19">
      <c r="A8" s="18">
        <v>2</v>
      </c>
      <c r="B8" s="18" t="str">
        <f>IF(C8&lt;&gt;"",$N$3,"")</f>
        <v>20260706</v>
      </c>
      <c r="C8" s="19" t="s">
        <v>36</v>
      </c>
      <c r="D8" s="20" t="s">
        <v>37</v>
      </c>
      <c r="E8" s="20"/>
      <c r="F8" s="21">
        <v>34</v>
      </c>
      <c r="G8" s="18" t="s">
        <v>38</v>
      </c>
      <c r="H8" s="18">
        <v>34</v>
      </c>
      <c r="I8" s="18"/>
      <c r="J8" s="18"/>
      <c r="K8" s="18"/>
      <c r="L8" s="18">
        <v>0.17</v>
      </c>
      <c r="M8" s="26" t="s">
        <v>39</v>
      </c>
      <c r="N8" s="23" t="s">
        <v>40</v>
      </c>
      <c r="O8" s="27" t="s">
        <v>32</v>
      </c>
    </row>
    <row r="9" s="2" customFormat="1" ht="31" customHeight="1" spans="1:19">
      <c r="A9" s="18">
        <v>3</v>
      </c>
      <c r="B9" s="18" t="str">
        <f>IF(C9&lt;&gt;"",$N$3,"")</f>
        <v>20260706</v>
      </c>
      <c r="C9" s="20" t="s">
        <v>41</v>
      </c>
      <c r="D9" s="20" t="s">
        <v>42</v>
      </c>
      <c r="E9" s="20"/>
      <c r="F9" s="21">
        <v>100</v>
      </c>
      <c r="G9" s="18">
        <v>24</v>
      </c>
      <c r="H9" s="18">
        <v>100</v>
      </c>
      <c r="I9" s="18"/>
      <c r="J9" s="18"/>
      <c r="K9" s="18"/>
      <c r="L9" s="18">
        <v>0.31</v>
      </c>
      <c r="M9" s="26" t="s">
        <v>43</v>
      </c>
      <c r="N9" s="23"/>
      <c r="O9" s="27" t="s">
        <v>32</v>
      </c>
    </row>
    <row r="10" s="2" customFormat="1" ht="66" customHeight="1" spans="1:19">
      <c r="A10" s="18">
        <v>4</v>
      </c>
      <c r="B10" s="18" t="str">
        <f>IF(C10&lt;&gt;"",$N$3,"")</f>
        <v>20260706</v>
      </c>
      <c r="C10" s="20" t="s">
        <v>44</v>
      </c>
      <c r="D10" s="20" t="s">
        <v>45</v>
      </c>
      <c r="E10" s="20"/>
      <c r="F10" s="21">
        <v>70</v>
      </c>
      <c r="G10" s="18">
        <v>24</v>
      </c>
      <c r="H10" s="18">
        <v>24</v>
      </c>
      <c r="I10" s="18"/>
      <c r="J10" s="28"/>
      <c r="K10" s="18"/>
      <c r="L10" s="18">
        <v>0.52</v>
      </c>
      <c r="M10" s="22" t="s">
        <v>46</v>
      </c>
      <c r="N10" s="23" t="inlineStr">
        <is>
          <t>2028-10-01</t>
        </is>
      </c>
      <c r="O10" s="27" t="s">
        <v>32</v>
      </c>
      <c r="P10" s="25" t="s">
        <v>33</v>
      </c>
    </row>
    <row r="11" s="2" customFormat="1" ht="66" customHeight="1" spans="1:19">
      <c r="A11" s="18"/>
      <c r="B11" s="18"/>
      <c r="C11" s="20"/>
      <c r="D11" s="20"/>
      <c r="E11" s="20"/>
      <c r="F11" s="21"/>
      <c r="G11" s="18"/>
      <c r="H11" s="18">
        <v>44</v>
      </c>
      <c r="I11" s="18">
        <v>2</v>
      </c>
      <c r="J11" s="28"/>
      <c r="K11" s="18"/>
      <c r="L11" s="18"/>
      <c r="M11" s="22" t="s">
        <v>47</v>
      </c>
      <c r="N11" s="23" t="inlineStr">
        <is>
          <t>2028-10-01</t>
        </is>
      </c>
      <c r="O11" s="27" t="s">
        <v>32</v>
      </c>
      <c r="P11" s="25" t="s">
        <v>33</v>
      </c>
      <c r="Q11" s="2" t="s">
        <v>48</v>
      </c>
      <c r="S11" s="2" t="str">
        <f>_xlfn.DISPIMG("ID_D78D5B42E3884C7A8E169B6E7294C0CF",1)</f>
        <v>=DISPIMG("ID_D78D5B42E3884C7A8E169B6E7294C0CF",1)</v>
      </c>
    </row>
    <row r="12" s="2" customFormat="1" ht="66" customHeight="1" spans="1:19">
      <c r="A12" s="18">
        <v>5</v>
      </c>
      <c r="B12" s="18" t="str">
        <f>IF(C12&lt;&gt;"",$N$3,"")</f>
        <v>20260706</v>
      </c>
      <c r="C12" s="20" t="s">
        <v>49</v>
      </c>
      <c r="D12" s="20" t="s">
        <v>50</v>
      </c>
      <c r="E12" s="20"/>
      <c r="F12" s="21">
        <v>154</v>
      </c>
      <c r="G12" s="18">
        <v>8</v>
      </c>
      <c r="H12" s="18">
        <v>117</v>
      </c>
      <c r="I12" s="18">
        <v>37</v>
      </c>
      <c r="J12" s="18"/>
      <c r="K12" s="18"/>
      <c r="L12" s="18">
        <v>0.67</v>
      </c>
      <c r="M12" s="26" t="s">
        <v>51</v>
      </c>
      <c r="N12" s="23"/>
      <c r="O12" s="27" t="s">
        <v>52</v>
      </c>
      <c r="Q12" s="25" t="s">
        <v>53</v>
      </c>
    </row>
    <row r="13" s="2" customFormat="1" ht="66" customHeight="1" spans="1:19">
      <c r="A13" s="18">
        <v>6</v>
      </c>
      <c r="B13" s="18" t="str">
        <f>IF(C13&lt;&gt;"",$N$3,"")</f>
        <v>20260706</v>
      </c>
      <c r="C13" s="20" t="s">
        <v>54</v>
      </c>
      <c r="D13" s="20" t="s">
        <v>55</v>
      </c>
      <c r="E13" s="20"/>
      <c r="F13" s="21">
        <v>48</v>
      </c>
      <c r="G13" s="18">
        <v>30</v>
      </c>
      <c r="H13" s="18"/>
      <c r="I13" s="18">
        <v>46</v>
      </c>
      <c r="J13" s="18"/>
      <c r="K13" s="18"/>
      <c r="L13" s="18">
        <v>0.3</v>
      </c>
      <c r="M13" s="22" t="s">
        <v>56</v>
      </c>
      <c r="N13" s="23" t="inlineStr">
        <is>
          <t>2029-03-31</t>
        </is>
      </c>
      <c r="O13" s="27" t="s">
        <v>52</v>
      </c>
      <c r="P13" s="25" t="s">
        <v>33</v>
      </c>
      <c r="Q13" s="2" t="s">
        <v>57</v>
      </c>
    </row>
    <row r="14" s="2" customFormat="1" ht="66" customHeight="1" spans="1:19">
      <c r="A14" s="18"/>
      <c r="B14" s="18"/>
      <c r="C14" s="20"/>
      <c r="D14" s="20"/>
      <c r="E14" s="20"/>
      <c r="F14" s="21"/>
      <c r="G14" s="18"/>
      <c r="H14" s="18"/>
      <c r="I14" s="18">
        <v>2</v>
      </c>
      <c r="J14" s="18"/>
      <c r="K14" s="18"/>
      <c r="L14" s="18"/>
      <c r="M14" s="22" t="s">
        <v>58</v>
      </c>
      <c r="N14" s="23" t="s">
        <v>59</v>
      </c>
      <c r="O14" s="27" t="s">
        <v>52</v>
      </c>
      <c r="P14" s="25" t="s">
        <v>33</v>
      </c>
      <c r="Q14" s="2" t="s">
        <v>60</v>
      </c>
    </row>
    <row r="15" s="2" customFormat="1" ht="31" customHeight="1" spans="1:19">
      <c r="A15" s="18">
        <v>7</v>
      </c>
      <c r="B15" s="18" t="str">
        <f>IF(C15&lt;&gt;"",$N$3,"")</f>
        <v>20260706</v>
      </c>
      <c r="C15" s="20" t="s">
        <v>61</v>
      </c>
      <c r="D15" s="20" t="s">
        <v>62</v>
      </c>
      <c r="E15" s="20"/>
      <c r="F15" s="21">
        <v>60</v>
      </c>
      <c r="G15" s="18">
        <v>20</v>
      </c>
      <c r="H15" s="18">
        <v>60</v>
      </c>
      <c r="I15" s="18"/>
      <c r="J15" s="18"/>
      <c r="K15" s="18"/>
      <c r="L15" s="18" t="s">
        <v>38</v>
      </c>
      <c r="M15" s="26" t="s">
        <v>63</v>
      </c>
      <c r="N15" s="23"/>
      <c r="O15" s="27" t="s">
        <v>52</v>
      </c>
    </row>
    <row r="16" s="2" customFormat="1" ht="31" customHeight="1" spans="1:19">
      <c r="A16" s="18">
        <v>8</v>
      </c>
      <c r="B16" s="18" t="str">
        <f>IF(C16&lt;&gt;"",$N$3,"")</f>
        <v>20260706</v>
      </c>
      <c r="C16" s="20" t="s">
        <v>64</v>
      </c>
      <c r="D16" s="20" t="s">
        <v>65</v>
      </c>
      <c r="E16" s="20"/>
      <c r="F16" s="29">
        <v>680</v>
      </c>
      <c r="G16" s="18">
        <v>15</v>
      </c>
      <c r="H16" s="18">
        <v>678</v>
      </c>
      <c r="I16" s="18">
        <v>2</v>
      </c>
      <c r="J16" s="18"/>
      <c r="K16" s="18"/>
      <c r="L16" s="18" t="s">
        <v>38</v>
      </c>
      <c r="M16" s="26" t="s">
        <v>66</v>
      </c>
      <c r="N16" s="23"/>
      <c r="O16" s="27" t="s">
        <v>52</v>
      </c>
      <c r="Q16" s="2" t="s">
        <v>67</v>
      </c>
    </row>
    <row r="17" s="2" customFormat="1" ht="31" customHeight="1" spans="1:19">
      <c r="A17" s="18">
        <v>9</v>
      </c>
      <c r="B17" s="18" t="str">
        <f>IF(C17&lt;&gt;"",$N$3,"")</f>
        <v>20260706</v>
      </c>
      <c r="C17" s="20" t="s">
        <v>68</v>
      </c>
      <c r="D17" s="20" t="s">
        <v>69</v>
      </c>
      <c r="E17" s="20"/>
      <c r="F17" s="29">
        <v>862</v>
      </c>
      <c r="G17" s="18">
        <v>56</v>
      </c>
      <c r="H17" s="18">
        <v>862</v>
      </c>
      <c r="I17" s="18"/>
      <c r="J17" s="18"/>
      <c r="K17" s="18"/>
      <c r="L17" s="18">
        <v>0.08</v>
      </c>
      <c r="M17" s="26" t="s">
        <v>70</v>
      </c>
      <c r="N17" s="23" t="inlineStr">
        <is>
          <t>2027-11-01</t>
        </is>
      </c>
      <c r="O17" s="27" t="s">
        <v>71</v>
      </c>
    </row>
    <row r="18" s="2" customFormat="1" ht="31" customHeight="1" spans="1:19">
      <c r="A18" s="18">
        <v>10</v>
      </c>
      <c r="B18" s="18" t="str">
        <f>IF(C18&lt;&gt;"",$N$3,"")</f>
        <v>20260706</v>
      </c>
      <c r="C18" s="20" t="s">
        <v>72</v>
      </c>
      <c r="D18" s="20" t="s">
        <v>73</v>
      </c>
      <c r="E18" s="20"/>
      <c r="F18" s="29">
        <v>1000</v>
      </c>
      <c r="G18" s="18">
        <v>20</v>
      </c>
      <c r="H18" s="18">
        <v>400</v>
      </c>
      <c r="I18" s="18"/>
      <c r="J18" s="18"/>
      <c r="K18" s="18"/>
      <c r="L18" s="18">
        <v>0.44</v>
      </c>
      <c r="M18" s="26" t="s">
        <v>74</v>
      </c>
      <c r="N18" s="23" t="inlineStr">
        <is>
          <t>2029-01-01</t>
        </is>
      </c>
      <c r="O18" s="27" t="s">
        <v>75</v>
      </c>
    </row>
    <row r="19" s="2" customFormat="1" ht="31" customHeight="1" spans="1:19">
      <c r="A19" s="18"/>
      <c r="B19" s="18"/>
      <c r="C19" s="20"/>
      <c r="D19" s="20"/>
      <c r="E19" s="20"/>
      <c r="F19" s="29"/>
      <c r="G19" s="18"/>
      <c r="H19" s="18">
        <v>240</v>
      </c>
      <c r="I19" s="18"/>
      <c r="J19" s="18"/>
      <c r="K19" s="18"/>
      <c r="L19" s="18"/>
      <c r="M19" s="26" t="s">
        <v>76</v>
      </c>
      <c r="N19" s="23" t="inlineStr">
        <is>
          <t>2029-01-01</t>
        </is>
      </c>
      <c r="O19" s="27" t="s">
        <v>75</v>
      </c>
    </row>
    <row r="20" s="2" customFormat="1" ht="31" customHeight="1" spans="1:19">
      <c r="A20" s="18"/>
      <c r="B20" s="18"/>
      <c r="C20" s="20"/>
      <c r="D20" s="20"/>
      <c r="E20" s="20"/>
      <c r="F20" s="29"/>
      <c r="G20" s="18"/>
      <c r="H20" s="18">
        <v>359</v>
      </c>
      <c r="I20" s="18">
        <v>1</v>
      </c>
      <c r="J20" s="18"/>
      <c r="K20" s="18"/>
      <c r="L20" s="18"/>
      <c r="M20" s="26" t="s">
        <v>77</v>
      </c>
      <c r="N20" s="23"/>
      <c r="O20" s="27" t="s">
        <v>75</v>
      </c>
      <c r="Q20" s="2" t="s">
        <v>78</v>
      </c>
    </row>
    <row r="21" s="2" customFormat="1" ht="31" customHeight="1" spans="1:19">
      <c r="A21" s="18">
        <v>11</v>
      </c>
      <c r="B21" s="18" t="str">
        <f>IF(C21&lt;&gt;"",$N$3,"")</f>
        <v>20260706</v>
      </c>
      <c r="C21" s="20" t="s">
        <v>79</v>
      </c>
      <c r="D21" s="20" t="s">
        <v>80</v>
      </c>
      <c r="E21" s="20"/>
      <c r="F21" s="29">
        <v>1000</v>
      </c>
      <c r="G21" s="18">
        <v>84</v>
      </c>
      <c r="H21" s="18">
        <v>1000</v>
      </c>
      <c r="I21" s="18"/>
      <c r="J21" s="18"/>
      <c r="K21" s="18"/>
      <c r="L21" s="18">
        <v>0.14</v>
      </c>
      <c r="M21" s="26" t="s">
        <v>81</v>
      </c>
      <c r="N21" s="23"/>
      <c r="O21" s="27" t="s">
        <v>82</v>
      </c>
    </row>
    <row r="22" s="2" customFormat="1" ht="31" customHeight="1" spans="1:19">
      <c r="A22" s="18">
        <v>12</v>
      </c>
      <c r="B22" s="18" t="str">
        <f>IF(C22&lt;&gt;"",$N$3,"")</f>
        <v>20260706</v>
      </c>
      <c r="C22" s="20" t="s">
        <v>83</v>
      </c>
      <c r="D22" s="20" t="s">
        <v>84</v>
      </c>
      <c r="E22" s="20"/>
      <c r="F22" s="29">
        <v>94</v>
      </c>
      <c r="G22" s="18" t="s">
        <v>38</v>
      </c>
      <c r="H22" s="18">
        <v>75</v>
      </c>
      <c r="I22" s="18">
        <v>5</v>
      </c>
      <c r="J22" s="18"/>
      <c r="K22" s="18"/>
      <c r="L22" s="18">
        <v>0.13</v>
      </c>
      <c r="M22" s="26" t="s">
        <v>85</v>
      </c>
      <c r="N22" s="23" t="inlineStr">
        <is>
          <t>2027-12-01</t>
        </is>
      </c>
      <c r="O22" s="27" t="s">
        <v>86</v>
      </c>
      <c r="Q22" s="2" t="s">
        <v>87</v>
      </c>
      <c r="S22" s="2" t="str">
        <f>_xlfn.DISPIMG("ID_6CA36A8E999F4ADB8A883611997788AC",1)</f>
        <v>=DISPIMG("ID_6CA36A8E999F4ADB8A883611997788AC",1)</v>
      </c>
    </row>
    <row r="23" s="2" customFormat="1" ht="31" customHeight="1" spans="1:19">
      <c r="A23" s="18"/>
      <c r="B23" s="18"/>
      <c r="C23" s="20"/>
      <c r="D23" s="20"/>
      <c r="E23" s="20"/>
      <c r="F23" s="29"/>
      <c r="G23" s="18"/>
      <c r="H23" s="18">
        <v>10</v>
      </c>
      <c r="I23" s="18">
        <v>4</v>
      </c>
      <c r="J23" s="18"/>
      <c r="K23" s="18"/>
      <c r="L23" s="18"/>
      <c r="M23" s="26" t="s">
        <v>88</v>
      </c>
      <c r="N23" s="23" t="s">
        <v>89</v>
      </c>
      <c r="O23" s="27" t="s">
        <v>86</v>
      </c>
      <c r="Q23" s="2" t="s">
        <v>90</v>
      </c>
    </row>
    <row r="24" s="2" customFormat="1" ht="31" customHeight="1" spans="1:19">
      <c r="A24" s="18">
        <v>13</v>
      </c>
      <c r="B24" s="18" t="str">
        <f>IF(C24&lt;&gt;"",$N$3,"")</f>
        <v>20260706</v>
      </c>
      <c r="C24" s="20" t="s">
        <v>91</v>
      </c>
      <c r="D24" s="20" t="s">
        <v>92</v>
      </c>
      <c r="E24" s="20"/>
      <c r="F24" s="29">
        <v>200</v>
      </c>
      <c r="G24" s="18"/>
      <c r="H24" s="18">
        <v>120</v>
      </c>
      <c r="I24" s="18">
        <v>1</v>
      </c>
      <c r="J24" s="18"/>
      <c r="K24" s="18"/>
      <c r="L24" s="18" t="s">
        <v>38</v>
      </c>
      <c r="M24" s="26" t="s">
        <v>93</v>
      </c>
      <c r="N24" s="23"/>
      <c r="O24" s="27" t="s">
        <v>86</v>
      </c>
      <c r="Q24" s="2" t="s">
        <v>94</v>
      </c>
    </row>
    <row r="25" s="2" customFormat="1" ht="46" customHeight="1" spans="1:19">
      <c r="A25" s="18"/>
      <c r="B25" s="18"/>
      <c r="C25" s="20"/>
      <c r="D25" s="20"/>
      <c r="E25" s="20"/>
      <c r="F25" s="29"/>
      <c r="G25" s="18"/>
      <c r="H25" s="18">
        <v>79</v>
      </c>
      <c r="I25" s="18"/>
      <c r="J25" s="18"/>
      <c r="K25" s="18"/>
      <c r="L25" s="18"/>
      <c r="M25" s="26" t="s">
        <v>95</v>
      </c>
      <c r="N25" s="23"/>
      <c r="O25" s="27" t="s">
        <v>86</v>
      </c>
    </row>
    <row r="26" s="2" customFormat="1" ht="65" customHeight="1" spans="1:19">
      <c r="A26" s="18">
        <v>14</v>
      </c>
      <c r="B26" s="18" t="str">
        <f>IF(C26&lt;&gt;"",$N$3,"")</f>
        <v>20260706</v>
      </c>
      <c r="C26" s="20" t="s">
        <v>96</v>
      </c>
      <c r="D26" s="20" t="s">
        <v>97</v>
      </c>
      <c r="E26" s="20"/>
      <c r="F26" s="29">
        <v>145</v>
      </c>
      <c r="G26" s="18" t="s">
        <v>38</v>
      </c>
      <c r="H26" s="18">
        <v>138</v>
      </c>
      <c r="I26" s="18">
        <v>7</v>
      </c>
      <c r="J26" s="18"/>
      <c r="K26" s="18"/>
      <c r="L26" s="18" t="s">
        <v>38</v>
      </c>
      <c r="M26" s="26" t="s">
        <v>98</v>
      </c>
      <c r="N26" s="23"/>
      <c r="O26" s="27" t="s">
        <v>86</v>
      </c>
      <c r="Q26" s="2" t="s">
        <v>99</v>
      </c>
    </row>
    <row r="27" s="2" customFormat="1" ht="31" customHeight="1" spans="1:19">
      <c r="A27" s="18">
        <v>15</v>
      </c>
      <c r="B27" s="18" t="str">
        <f>IF(C27&lt;&gt;"",$N$3,"")</f>
        <v>20260706</v>
      </c>
      <c r="C27" s="20" t="s">
        <v>96</v>
      </c>
      <c r="D27" s="20" t="s">
        <v>97</v>
      </c>
      <c r="E27" s="20"/>
      <c r="F27" s="29">
        <v>200</v>
      </c>
      <c r="G27" s="18" t="s">
        <v>38</v>
      </c>
      <c r="H27" s="18">
        <v>184</v>
      </c>
      <c r="I27" s="18"/>
      <c r="J27" s="18"/>
      <c r="K27" s="18"/>
      <c r="L27" s="18"/>
      <c r="M27" s="26" t="s">
        <v>100</v>
      </c>
      <c r="N27" s="23"/>
      <c r="O27" s="27" t="s">
        <v>86</v>
      </c>
    </row>
    <row r="28" s="2" customFormat="1" ht="31" customHeight="1" spans="1:19">
      <c r="A28" s="18"/>
      <c r="B28" s="18"/>
      <c r="C28" s="20"/>
      <c r="D28" s="20"/>
      <c r="E28" s="20"/>
      <c r="F28" s="29"/>
      <c r="G28" s="18"/>
      <c r="H28" s="18">
        <v>16</v>
      </c>
      <c r="I28" s="18"/>
      <c r="J28" s="18"/>
      <c r="K28" s="18"/>
      <c r="L28" s="18">
        <v>0.07</v>
      </c>
      <c r="M28" s="26" t="s">
        <v>101</v>
      </c>
      <c r="N28" s="23"/>
      <c r="O28" s="27" t="s">
        <v>86</v>
      </c>
    </row>
    <row r="29" s="2" customFormat="1" ht="73" customHeight="1" spans="1:19">
      <c r="A29" s="18">
        <v>16</v>
      </c>
      <c r="B29" s="18" t="str">
        <f>IF(C29&lt;&gt;"",$N$3,"")</f>
        <v>20260706</v>
      </c>
      <c r="C29" s="20" t="s">
        <v>102</v>
      </c>
      <c r="D29" s="20" t="s">
        <v>103</v>
      </c>
      <c r="E29" s="20"/>
      <c r="F29" s="29">
        <v>341</v>
      </c>
      <c r="G29" s="18">
        <v>36</v>
      </c>
      <c r="H29" s="18">
        <v>331</v>
      </c>
      <c r="I29" s="18">
        <v>10</v>
      </c>
      <c r="J29" s="18"/>
      <c r="K29" s="18"/>
      <c r="L29" s="18">
        <v>0.15</v>
      </c>
      <c r="M29" s="26" t="s">
        <v>104</v>
      </c>
      <c r="N29" s="23"/>
      <c r="O29" s="27" t="s">
        <v>105</v>
      </c>
      <c r="Q29" s="2" t="s">
        <v>106</v>
      </c>
    </row>
    <row r="30" s="2" customFormat="1" ht="50" customHeight="1" spans="1:19">
      <c r="A30" s="18">
        <v>17</v>
      </c>
      <c r="B30" s="18" t="str">
        <f>IF(C30&lt;&gt;"",$N$3,"")</f>
        <v>20260706</v>
      </c>
      <c r="C30" s="20" t="s">
        <v>107</v>
      </c>
      <c r="D30" s="20" t="s">
        <v>108</v>
      </c>
      <c r="E30" s="20"/>
      <c r="F30" s="29">
        <v>100</v>
      </c>
      <c r="G30" s="18">
        <v>45</v>
      </c>
      <c r="H30" s="18">
        <v>100</v>
      </c>
      <c r="I30" s="18"/>
      <c r="J30" s="18"/>
      <c r="K30" s="18"/>
      <c r="L30" s="18">
        <v>0.31</v>
      </c>
      <c r="M30" s="26" t="s">
        <v>109</v>
      </c>
      <c r="N30" s="23"/>
      <c r="O30" s="27" t="s">
        <v>105</v>
      </c>
    </row>
    <row r="31" s="2" customFormat="1" ht="50" customHeight="1" spans="1:19">
      <c r="A31" s="18">
        <v>18</v>
      </c>
      <c r="B31" s="18" t="str">
        <f>IF(C31&lt;&gt;"",$N$3,"")</f>
        <v>20260706</v>
      </c>
      <c r="C31" s="20" t="s">
        <v>110</v>
      </c>
      <c r="D31" s="20" t="s">
        <v>111</v>
      </c>
      <c r="E31" s="20"/>
      <c r="F31" s="29">
        <v>300</v>
      </c>
      <c r="G31" s="18">
        <v>30</v>
      </c>
      <c r="H31" s="18">
        <v>65</v>
      </c>
      <c r="I31" s="18"/>
      <c r="J31" s="18"/>
      <c r="K31" s="18"/>
      <c r="L31" s="30" t="s">
        <v>38</v>
      </c>
      <c r="M31" s="26" t="s">
        <v>112</v>
      </c>
      <c r="N31" s="23"/>
      <c r="O31" s="27" t="s">
        <v>113</v>
      </c>
    </row>
    <row r="32" s="2" customFormat="1" ht="50" customHeight="1" spans="1:19">
      <c r="A32" s="18"/>
      <c r="B32" s="18"/>
      <c r="C32" s="20"/>
      <c r="D32" s="20"/>
      <c r="E32" s="20"/>
      <c r="F32" s="29"/>
      <c r="G32" s="18"/>
      <c r="H32" s="18">
        <f>234+1</f>
        <v>235</v>
      </c>
      <c r="I32" s="18"/>
      <c r="J32" s="18"/>
      <c r="K32" s="18"/>
      <c r="L32" s="30"/>
      <c r="M32" s="26" t="s">
        <v>114</v>
      </c>
      <c r="N32" s="23"/>
      <c r="O32" s="27" t="s">
        <v>113</v>
      </c>
    </row>
    <row r="33" s="2" customFormat="1" ht="50" customHeight="1" spans="1:17">
      <c r="A33" s="18">
        <v>19</v>
      </c>
      <c r="B33" s="18" t="str">
        <f>IF(C33&lt;&gt;"",$N$3,"")</f>
        <v>20260706</v>
      </c>
      <c r="C33" s="20" t="s">
        <v>115</v>
      </c>
      <c r="D33" s="20" t="s">
        <v>116</v>
      </c>
      <c r="E33" s="20"/>
      <c r="F33" s="29">
        <v>52</v>
      </c>
      <c r="G33" s="18" t="s">
        <v>38</v>
      </c>
      <c r="H33" s="18">
        <v>48</v>
      </c>
      <c r="I33" s="18"/>
      <c r="J33" s="18"/>
      <c r="K33" s="18"/>
      <c r="L33" s="30">
        <v>0.15</v>
      </c>
      <c r="M33" s="26" t="s">
        <v>117</v>
      </c>
      <c r="N33" s="23"/>
      <c r="O33" s="27" t="s">
        <v>113</v>
      </c>
    </row>
    <row r="34" s="2" customFormat="1" ht="50" customHeight="1" spans="1:17">
      <c r="A34" s="18"/>
      <c r="B34" s="18"/>
      <c r="C34" s="20"/>
      <c r="D34" s="20"/>
      <c r="E34" s="20"/>
      <c r="F34" s="29"/>
      <c r="G34" s="18"/>
      <c r="H34" s="18">
        <v>4</v>
      </c>
      <c r="I34" s="18"/>
      <c r="J34" s="18"/>
      <c r="K34" s="18"/>
      <c r="L34" s="30"/>
      <c r="M34" s="26" t="s">
        <v>118</v>
      </c>
      <c r="N34" s="23"/>
      <c r="O34" s="27" t="s">
        <v>113</v>
      </c>
    </row>
    <row r="35" s="2" customFormat="1" ht="50" customHeight="1" spans="1:17">
      <c r="A35" s="18">
        <v>20</v>
      </c>
      <c r="B35" s="18" t="str">
        <f>IF(C35&lt;&gt;"",$N$3,"")</f>
        <v>20260706</v>
      </c>
      <c r="C35" s="20" t="s">
        <v>119</v>
      </c>
      <c r="D35" s="20" t="s">
        <v>120</v>
      </c>
      <c r="E35" s="20"/>
      <c r="F35" s="29">
        <v>198</v>
      </c>
      <c r="G35" s="18">
        <v>24</v>
      </c>
      <c r="H35" s="18">
        <v>198</v>
      </c>
      <c r="I35" s="18"/>
      <c r="J35" s="18"/>
      <c r="K35" s="18"/>
      <c r="L35" s="30">
        <v>0.18</v>
      </c>
      <c r="M35" s="26" t="s">
        <v>121</v>
      </c>
      <c r="N35" s="23"/>
      <c r="O35" s="27" t="s">
        <v>113</v>
      </c>
    </row>
    <row r="36" s="2" customFormat="1" ht="50" customHeight="1" spans="1:17">
      <c r="A36" s="18">
        <v>21</v>
      </c>
      <c r="B36" s="18" t="str">
        <f>IF(C36&lt;&gt;"",$N$3,"")</f>
        <v>20260706</v>
      </c>
      <c r="C36" s="20" t="s">
        <v>122</v>
      </c>
      <c r="D36" s="20" t="s">
        <v>123</v>
      </c>
      <c r="E36" s="20"/>
      <c r="F36" s="29">
        <v>150</v>
      </c>
      <c r="G36" s="18">
        <v>28</v>
      </c>
      <c r="H36" s="18">
        <v>150</v>
      </c>
      <c r="I36" s="18"/>
      <c r="J36" s="18"/>
      <c r="K36" s="18"/>
      <c r="L36" s="30" t="s">
        <v>38</v>
      </c>
      <c r="M36" s="26" t="s">
        <v>124</v>
      </c>
      <c r="N36" s="23"/>
      <c r="O36" s="27" t="s">
        <v>113</v>
      </c>
    </row>
    <row r="37" s="2" customFormat="1" ht="50" customHeight="1" spans="1:17">
      <c r="A37" s="18">
        <v>22</v>
      </c>
      <c r="B37" s="18" t="str">
        <f>IF(C37&lt;&gt;"",$N$3,"")</f>
        <v>20260706</v>
      </c>
      <c r="C37" s="20" t="s">
        <v>125</v>
      </c>
      <c r="D37" s="20" t="s">
        <v>126</v>
      </c>
      <c r="E37" s="20"/>
      <c r="F37" s="29">
        <v>200</v>
      </c>
      <c r="G37" s="18">
        <v>42</v>
      </c>
      <c r="H37" s="18">
        <v>200</v>
      </c>
      <c r="I37" s="18"/>
      <c r="J37" s="18"/>
      <c r="K37" s="18"/>
      <c r="L37" s="30" t="s">
        <v>38</v>
      </c>
      <c r="M37" s="26" t="s">
        <v>127</v>
      </c>
      <c r="N37" s="23"/>
      <c r="O37" s="27" t="s">
        <v>113</v>
      </c>
    </row>
    <row r="38" s="2" customFormat="1" ht="50" customHeight="1" spans="1:17">
      <c r="A38" s="18">
        <v>23</v>
      </c>
      <c r="B38" s="18" t="str">
        <f>IF(C38&lt;&gt;"",$N$3,"")</f>
        <v>20260706</v>
      </c>
      <c r="C38" s="20" t="s">
        <v>128</v>
      </c>
      <c r="D38" s="20" t="s">
        <v>129</v>
      </c>
      <c r="E38" s="20"/>
      <c r="F38" s="29">
        <v>300</v>
      </c>
      <c r="G38" s="18">
        <v>42</v>
      </c>
      <c r="H38" s="18">
        <v>216</v>
      </c>
      <c r="I38" s="18"/>
      <c r="J38" s="18"/>
      <c r="K38" s="18"/>
      <c r="L38" s="30" t="s">
        <v>38</v>
      </c>
      <c r="M38" s="26" t="s">
        <v>130</v>
      </c>
      <c r="N38" s="23"/>
      <c r="O38" s="27" t="s">
        <v>113</v>
      </c>
    </row>
    <row r="39" s="2" customFormat="1" ht="50" customHeight="1" spans="1:17">
      <c r="A39" s="18"/>
      <c r="B39" s="18"/>
      <c r="C39" s="20"/>
      <c r="D39" s="20"/>
      <c r="E39" s="20"/>
      <c r="F39" s="29"/>
      <c r="G39" s="18"/>
      <c r="H39" s="18">
        <v>84</v>
      </c>
      <c r="I39" s="18"/>
      <c r="J39" s="18"/>
      <c r="K39" s="18"/>
      <c r="L39" s="30"/>
      <c r="M39" s="26" t="s">
        <v>131</v>
      </c>
      <c r="N39" s="23" t="s">
        <v>132</v>
      </c>
      <c r="O39" s="27" t="s">
        <v>113</v>
      </c>
    </row>
    <row r="40" s="2" customFormat="1" ht="31" customHeight="1" spans="1:17">
      <c r="A40" s="18">
        <v>24</v>
      </c>
      <c r="B40" s="18" t="str">
        <f>IF(C40&lt;&gt;"",$N$3,"")</f>
        <v>20260706</v>
      </c>
      <c r="C40" s="31" t="s">
        <v>133</v>
      </c>
      <c r="D40" s="31" t="s">
        <v>134</v>
      </c>
      <c r="E40" s="20"/>
      <c r="F40" s="32">
        <v>300</v>
      </c>
      <c r="G40" s="30">
        <v>12</v>
      </c>
      <c r="H40" s="18">
        <v>70</v>
      </c>
      <c r="I40" s="18"/>
      <c r="J40" s="18"/>
      <c r="K40" s="18"/>
      <c r="L40" s="30">
        <v>0.08</v>
      </c>
      <c r="M40" s="26" t="s">
        <v>135</v>
      </c>
      <c r="N40" s="23"/>
      <c r="O40" s="27" t="s">
        <v>136</v>
      </c>
    </row>
    <row r="41" s="2" customFormat="1" ht="31" customHeight="1" spans="1:17">
      <c r="A41" s="18"/>
      <c r="B41" s="30"/>
      <c r="C41" s="31"/>
      <c r="D41" s="31"/>
      <c r="E41" s="31"/>
      <c r="F41" s="32"/>
      <c r="G41" s="30"/>
      <c r="H41" s="30">
        <v>228</v>
      </c>
      <c r="I41" s="30">
        <v>2</v>
      </c>
      <c r="J41" s="30"/>
      <c r="K41" s="30"/>
      <c r="L41" s="30"/>
      <c r="M41" s="33" t="s">
        <v>137</v>
      </c>
      <c r="N41" s="34"/>
      <c r="O41" s="27" t="s">
        <v>136</v>
      </c>
      <c r="Q41" s="2" t="s">
        <v>138</v>
      </c>
    </row>
    <row r="42" s="2" customFormat="1" ht="31" customHeight="1" spans="1:17">
      <c r="A42" s="18">
        <v>25</v>
      </c>
      <c r="B42" s="35" t="str">
        <f>IF(C42&lt;&gt;"",$N$3,"")</f>
        <v>20260706</v>
      </c>
      <c r="C42" s="36" t="s">
        <v>139</v>
      </c>
      <c r="D42" s="31" t="s">
        <v>140</v>
      </c>
      <c r="E42" s="37"/>
      <c r="F42" s="32">
        <v>820</v>
      </c>
      <c r="G42" s="30">
        <v>20</v>
      </c>
      <c r="H42" s="38">
        <f>338+1</f>
        <v>339</v>
      </c>
      <c r="I42" s="30"/>
      <c r="J42" s="30"/>
      <c r="K42" s="35"/>
      <c r="L42" s="39">
        <v>0.49</v>
      </c>
      <c r="M42" s="40" t="s">
        <v>141</v>
      </c>
      <c r="N42" s="34"/>
      <c r="O42" s="27" t="s">
        <v>136</v>
      </c>
    </row>
    <row r="43" s="3" customFormat="1" ht="31" customHeight="1" spans="1:17">
      <c r="A43" s="18"/>
      <c r="B43" s="41"/>
      <c r="C43" s="36"/>
      <c r="D43" s="31"/>
      <c r="E43" s="42"/>
      <c r="F43" s="32"/>
      <c r="G43" s="30"/>
      <c r="H43" s="42">
        <v>168</v>
      </c>
      <c r="I43" s="39">
        <f>6+1</f>
        <v>7</v>
      </c>
      <c r="J43" s="39"/>
      <c r="K43" s="43"/>
      <c r="L43" s="39"/>
      <c r="M43" s="42" t="s">
        <v>142</v>
      </c>
      <c r="N43" s="44" t="s">
        <v>143</v>
      </c>
      <c r="O43" s="27" t="s">
        <v>136</v>
      </c>
      <c r="Q43" s="3" t="s">
        <v>144</v>
      </c>
    </row>
    <row r="44" s="3" customFormat="1" ht="52" customHeight="1" spans="1:17">
      <c r="A44" s="18"/>
      <c r="B44" s="41"/>
      <c r="C44" s="36"/>
      <c r="D44" s="31"/>
      <c r="E44" s="42"/>
      <c r="F44" s="32"/>
      <c r="G44" s="30"/>
      <c r="H44" s="42">
        <v>280</v>
      </c>
      <c r="I44" s="39">
        <f>5+1</f>
        <v>6</v>
      </c>
      <c r="J44" s="39"/>
      <c r="K44" s="43"/>
      <c r="L44" s="39"/>
      <c r="M44" s="42" t="s">
        <v>145</v>
      </c>
      <c r="N44" s="44"/>
      <c r="O44" s="27" t="s">
        <v>136</v>
      </c>
      <c r="Q44" s="3" t="s">
        <v>146</v>
      </c>
    </row>
    <row r="45" s="3" customFormat="1" ht="31" customHeight="1" spans="1:17">
      <c r="A45" s="18"/>
      <c r="B45" s="41"/>
      <c r="C45" s="36"/>
      <c r="D45" s="31"/>
      <c r="E45" s="42"/>
      <c r="F45" s="32"/>
      <c r="G45" s="30"/>
      <c r="H45" s="42">
        <f>19+1</f>
        <v>20</v>
      </c>
      <c r="I45" s="39"/>
      <c r="J45" s="39"/>
      <c r="K45" s="43"/>
      <c r="L45" s="39"/>
      <c r="M45" s="42" t="s">
        <v>147</v>
      </c>
      <c r="N45" s="44" t="s">
        <v>40</v>
      </c>
      <c r="O45" s="27" t="s">
        <v>136</v>
      </c>
    </row>
    <row r="46" s="3" customFormat="1" ht="67" customHeight="1" spans="1:17">
      <c r="A46" s="18">
        <v>26</v>
      </c>
      <c r="B46" s="1" t="str">
        <f>IF(C46&lt;&gt;"",$N$3,"")</f>
        <v>20260706</v>
      </c>
      <c r="C46" s="45" t="s">
        <v>148</v>
      </c>
      <c r="D46" s="45" t="s">
        <v>149</v>
      </c>
      <c r="E46" s="45"/>
      <c r="F46" s="29">
        <v>100</v>
      </c>
      <c r="G46" s="45"/>
      <c r="H46" s="45"/>
      <c r="I46" s="45">
        <f>17+1</f>
        <v>18</v>
      </c>
      <c r="J46" s="45"/>
      <c r="K46" s="45"/>
      <c r="L46" s="45">
        <v>1.09</v>
      </c>
      <c r="M46" s="45" t="s">
        <v>150</v>
      </c>
      <c r="N46" s="46"/>
      <c r="O46" s="27" t="s">
        <v>136</v>
      </c>
      <c r="Q46" s="3" t="s">
        <v>151</v>
      </c>
    </row>
    <row r="47" s="3" customFormat="1" ht="67" customHeight="1" spans="1:17">
      <c r="A47" s="18"/>
      <c r="B47" s="1"/>
      <c r="C47" s="45"/>
      <c r="D47" s="45"/>
      <c r="E47" s="45"/>
      <c r="F47" s="29"/>
      <c r="G47" s="45"/>
      <c r="H47" s="45"/>
      <c r="I47" s="45">
        <f>4+1</f>
        <v>5</v>
      </c>
      <c r="J47" s="45"/>
      <c r="K47" s="45"/>
      <c r="L47" s="45"/>
      <c r="M47" s="45" t="s">
        <v>152</v>
      </c>
      <c r="N47" s="46"/>
      <c r="O47" s="27" t="s">
        <v>136</v>
      </c>
      <c r="Q47" s="3" t="s">
        <v>153</v>
      </c>
    </row>
    <row r="48" s="3" customFormat="1" ht="67" customHeight="1" spans="1:17">
      <c r="A48" s="18"/>
      <c r="B48" s="1"/>
      <c r="C48" s="45"/>
      <c r="D48" s="45"/>
      <c r="E48" s="45"/>
      <c r="F48" s="29"/>
      <c r="G48" s="45"/>
      <c r="H48" s="45"/>
      <c r="I48" s="45">
        <f>59+1</f>
        <v>60</v>
      </c>
      <c r="J48" s="45"/>
      <c r="K48" s="45"/>
      <c r="L48" s="45"/>
      <c r="M48" s="45" t="s">
        <v>154</v>
      </c>
      <c r="N48" s="46"/>
      <c r="O48" s="27" t="s">
        <v>136</v>
      </c>
      <c r="Q48" s="3" t="s">
        <v>155</v>
      </c>
    </row>
    <row r="49" s="3" customFormat="1" ht="67" customHeight="1" spans="1:28">
      <c r="A49" s="18"/>
      <c r="B49" s="1"/>
      <c r="C49" s="45"/>
      <c r="D49" s="45"/>
      <c r="E49" s="45"/>
      <c r="F49" s="29"/>
      <c r="G49" s="45"/>
      <c r="H49" s="45"/>
      <c r="I49" s="45">
        <f>10+1</f>
        <v>11</v>
      </c>
      <c r="J49" s="45"/>
      <c r="K49" s="45"/>
      <c r="L49" s="45"/>
      <c r="M49" s="45" t="s">
        <v>156</v>
      </c>
      <c r="N49" s="46"/>
      <c r="O49" s="27" t="s">
        <v>136</v>
      </c>
      <c r="Q49" s="3" t="s">
        <v>157</v>
      </c>
    </row>
    <row r="50" s="3" customFormat="1" ht="67" customHeight="1" spans="1:28">
      <c r="A50" s="18"/>
      <c r="B50" s="1"/>
      <c r="C50" s="45"/>
      <c r="D50" s="45"/>
      <c r="E50" s="45"/>
      <c r="F50" s="29"/>
      <c r="G50" s="45"/>
      <c r="H50" s="45"/>
      <c r="I50" s="47">
        <f>5+1</f>
        <v>6</v>
      </c>
      <c r="J50" s="45"/>
      <c r="K50" s="45"/>
      <c r="L50" s="45"/>
      <c r="M50" s="45" t="s">
        <v>158</v>
      </c>
      <c r="N50" s="46"/>
      <c r="O50" s="27" t="s">
        <v>136</v>
      </c>
      <c r="Q50" s="25" t="s">
        <v>159</v>
      </c>
    </row>
    <row r="51" s="3" customFormat="1" ht="41" customHeight="1" spans="1:28">
      <c r="A51" s="18">
        <v>27</v>
      </c>
      <c r="B51" s="1" t="str">
        <f>IF(C51&lt;&gt;"",$N$3,"")</f>
        <v>20260706</v>
      </c>
      <c r="C51" s="45" t="s">
        <v>160</v>
      </c>
      <c r="D51" s="45" t="s">
        <v>161</v>
      </c>
      <c r="E51" s="45"/>
      <c r="F51" s="29">
        <v>123</v>
      </c>
      <c r="G51" s="45">
        <v>80</v>
      </c>
      <c r="H51" s="45">
        <v>123</v>
      </c>
      <c r="I51" s="45"/>
      <c r="J51" s="45"/>
      <c r="K51" s="45"/>
      <c r="L51" s="45">
        <v>0.11</v>
      </c>
      <c r="M51" s="45" t="s">
        <v>162</v>
      </c>
      <c r="N51" s="46"/>
      <c r="O51" s="27" t="s">
        <v>136</v>
      </c>
    </row>
    <row r="52" s="3" customFormat="1" ht="31" customHeight="1" spans="1:28">
      <c r="A52" s="18">
        <v>28</v>
      </c>
      <c r="B52" s="1" t="str">
        <f>IF(C52&lt;&gt;"",$N$3,"")</f>
        <v>20260706</v>
      </c>
      <c r="C52" s="45" t="s">
        <v>163</v>
      </c>
      <c r="D52" s="45" t="s">
        <v>164</v>
      </c>
      <c r="E52" s="45"/>
      <c r="F52" s="29">
        <v>200</v>
      </c>
      <c r="G52" s="45">
        <v>63</v>
      </c>
      <c r="H52" s="45">
        <v>185</v>
      </c>
      <c r="I52" s="45">
        <v>5</v>
      </c>
      <c r="J52" s="45"/>
      <c r="K52" s="45"/>
      <c r="L52" s="45">
        <v>0.16</v>
      </c>
      <c r="M52" s="47" t="s">
        <v>165</v>
      </c>
      <c r="N52" s="46" t="s">
        <v>166</v>
      </c>
      <c r="O52" s="27" t="s">
        <v>136</v>
      </c>
      <c r="P52" s="25" t="s">
        <v>33</v>
      </c>
      <c r="Q52" s="3" t="s">
        <v>167</v>
      </c>
    </row>
    <row r="53" s="3" customFormat="1" ht="31" customHeight="1" spans="1:28">
      <c r="A53" s="18"/>
      <c r="B53" s="1"/>
      <c r="C53" s="45"/>
      <c r="D53" s="45"/>
      <c r="E53" s="45"/>
      <c r="F53" s="29"/>
      <c r="G53" s="45"/>
      <c r="H53" s="45">
        <v>10</v>
      </c>
      <c r="I53" s="45"/>
      <c r="J53" s="45"/>
      <c r="K53" s="45"/>
      <c r="L53" s="45"/>
      <c r="M53" s="47" t="s">
        <v>168</v>
      </c>
      <c r="N53" s="46"/>
      <c r="O53" s="27" t="s">
        <v>136</v>
      </c>
      <c r="P53" s="25" t="s">
        <v>33</v>
      </c>
    </row>
    <row r="54" s="3" customFormat="1" ht="31" customHeight="1" spans="1:28">
      <c r="A54" s="18">
        <v>29</v>
      </c>
      <c r="B54" s="1" t="str">
        <f>IF(C54&lt;&gt;"",$N$3,"")</f>
        <v>20260706</v>
      </c>
      <c r="C54" s="45" t="s">
        <v>169</v>
      </c>
      <c r="D54" s="45" t="s">
        <v>170</v>
      </c>
      <c r="E54" s="45"/>
      <c r="F54" s="29">
        <v>2000</v>
      </c>
      <c r="G54" s="45">
        <v>28</v>
      </c>
      <c r="H54" s="45">
        <f>503+1</f>
        <v>504</v>
      </c>
      <c r="I54" s="45"/>
      <c r="J54" s="45"/>
      <c r="K54" s="45"/>
      <c r="L54" s="45">
        <v>0.24</v>
      </c>
      <c r="M54" s="45" t="s">
        <v>171</v>
      </c>
      <c r="N54" s="46"/>
      <c r="O54" s="27" t="s">
        <v>172</v>
      </c>
    </row>
    <row r="55" s="3" customFormat="1" ht="31" customHeight="1" spans="1:28">
      <c r="A55" s="18"/>
      <c r="B55" s="1"/>
      <c r="C55" s="45"/>
      <c r="D55" s="45"/>
      <c r="E55" s="45"/>
      <c r="F55" s="29"/>
      <c r="G55" s="45"/>
      <c r="H55" s="45">
        <f>559+1</f>
        <v>560</v>
      </c>
      <c r="I55" s="45"/>
      <c r="J55" s="45"/>
      <c r="K55" s="45"/>
      <c r="L55" s="45"/>
      <c r="M55" s="45" t="s">
        <v>173</v>
      </c>
      <c r="N55" s="46"/>
      <c r="O55" s="27" t="s">
        <v>172</v>
      </c>
    </row>
    <row r="56" s="3" customFormat="1" ht="31" customHeight="1" spans="1:28">
      <c r="A56" s="18"/>
      <c r="B56" s="1"/>
      <c r="C56" s="45"/>
      <c r="D56" s="45"/>
      <c r="E56" s="45"/>
      <c r="F56" s="29"/>
      <c r="G56" s="45"/>
      <c r="H56" s="45">
        <v>94</v>
      </c>
      <c r="I56" s="45">
        <v>2</v>
      </c>
      <c r="J56" s="45"/>
      <c r="K56" s="45"/>
      <c r="L56" s="45"/>
      <c r="M56" s="45" t="s">
        <v>174</v>
      </c>
      <c r="N56" s="46"/>
      <c r="O56" s="27" t="s">
        <v>172</v>
      </c>
      <c r="Q56" s="3" t="s">
        <v>175</v>
      </c>
    </row>
    <row r="57" s="3" customFormat="1" ht="31" customHeight="1" spans="1:28">
      <c r="A57" s="18"/>
      <c r="B57" s="1"/>
      <c r="C57" s="45"/>
      <c r="D57" s="45"/>
      <c r="E57" s="45"/>
      <c r="F57" s="29"/>
      <c r="G57" s="45"/>
      <c r="H57" s="45">
        <v>840</v>
      </c>
      <c r="I57" s="45"/>
      <c r="J57" s="45"/>
      <c r="K57" s="45"/>
      <c r="L57" s="45"/>
      <c r="M57" s="45" t="s">
        <v>176</v>
      </c>
      <c r="N57" s="46"/>
      <c r="O57" s="27" t="s">
        <v>172</v>
      </c>
    </row>
    <row r="58" s="3" customFormat="1" ht="31" customHeight="1" spans="1:28">
      <c r="A58" s="18">
        <v>30</v>
      </c>
      <c r="B58" s="1" t="str">
        <f>IF(C58&lt;&gt;"",$N$3,"")</f>
        <v>20260706</v>
      </c>
      <c r="C58" s="45" t="s">
        <v>177</v>
      </c>
      <c r="D58" s="45" t="s">
        <v>178</v>
      </c>
      <c r="E58" s="45"/>
      <c r="F58" s="29">
        <v>100</v>
      </c>
      <c r="G58" s="45">
        <v>60</v>
      </c>
      <c r="H58" s="45">
        <v>88</v>
      </c>
      <c r="I58" s="45">
        <v>2</v>
      </c>
      <c r="J58" s="45"/>
      <c r="K58" s="45"/>
      <c r="L58" s="45">
        <v>0.12</v>
      </c>
      <c r="M58" s="45" t="s">
        <v>179</v>
      </c>
      <c r="N58" s="46"/>
      <c r="O58" s="27" t="s">
        <v>180</v>
      </c>
      <c r="Q58" s="3" t="s">
        <v>138</v>
      </c>
      <c r="AB58" s="3">
        <v>4</v>
      </c>
    </row>
    <row r="59" s="3" customFormat="1" ht="31" customHeight="1" spans="1:28">
      <c r="A59" s="18"/>
      <c r="B59" s="1"/>
      <c r="C59" s="45"/>
      <c r="D59" s="45"/>
      <c r="E59" s="45"/>
      <c r="F59" s="29"/>
      <c r="G59" s="45"/>
      <c r="H59" s="45">
        <f>9+1</f>
        <v>10</v>
      </c>
      <c r="I59" s="45"/>
      <c r="J59" s="45"/>
      <c r="K59" s="45"/>
      <c r="L59" s="45"/>
      <c r="M59" s="45" t="s">
        <v>181</v>
      </c>
      <c r="N59" s="46"/>
      <c r="O59" s="27" t="s">
        <v>180</v>
      </c>
    </row>
    <row r="60" s="3" customFormat="1" ht="31" customHeight="1" spans="1:28">
      <c r="A60" s="18">
        <v>31</v>
      </c>
      <c r="B60" s="1" t="str">
        <f>IF(C60&lt;&gt;"",$N$3,"")</f>
        <v>20260706</v>
      </c>
      <c r="C60" s="45" t="s">
        <v>182</v>
      </c>
      <c r="D60" s="45" t="s">
        <v>183</v>
      </c>
      <c r="E60" s="45"/>
      <c r="F60" s="29">
        <v>200</v>
      </c>
      <c r="G60" s="45">
        <v>48</v>
      </c>
      <c r="H60" s="45">
        <v>45</v>
      </c>
      <c r="I60" s="45">
        <f>2+1</f>
        <v>3</v>
      </c>
      <c r="J60" s="45"/>
      <c r="K60" s="45"/>
      <c r="L60" s="45" t="s">
        <v>38</v>
      </c>
      <c r="M60" s="45" t="s">
        <v>184</v>
      </c>
      <c r="N60" s="46"/>
      <c r="O60" s="27" t="s">
        <v>180</v>
      </c>
      <c r="Q60" s="3" t="s">
        <v>185</v>
      </c>
    </row>
    <row r="61" s="3" customFormat="1" ht="31" customHeight="1" spans="1:28">
      <c r="A61" s="18"/>
      <c r="B61" s="1"/>
      <c r="C61" s="45"/>
      <c r="D61" s="45"/>
      <c r="E61" s="45"/>
      <c r="F61" s="29"/>
      <c r="G61" s="45"/>
      <c r="H61" s="45">
        <f>143+1</f>
        <v>144</v>
      </c>
      <c r="I61" s="45"/>
      <c r="J61" s="45"/>
      <c r="K61" s="45"/>
      <c r="L61" s="45"/>
      <c r="M61" s="45" t="s">
        <v>186</v>
      </c>
      <c r="N61" s="46"/>
      <c r="O61" s="27" t="s">
        <v>180</v>
      </c>
    </row>
    <row r="62" s="3" customFormat="1" ht="31" customHeight="1" spans="1:28">
      <c r="A62" s="18"/>
      <c r="B62" s="1"/>
      <c r="C62" s="45"/>
      <c r="D62" s="45"/>
      <c r="E62" s="45"/>
      <c r="F62" s="29"/>
      <c r="G62" s="45"/>
      <c r="H62" s="45">
        <f>7+1</f>
        <v>8</v>
      </c>
      <c r="I62" s="45"/>
      <c r="J62" s="45"/>
      <c r="K62" s="45"/>
      <c r="L62" s="45"/>
      <c r="M62" s="45" t="s">
        <v>187</v>
      </c>
      <c r="N62" s="46"/>
      <c r="O62" s="27" t="s">
        <v>180</v>
      </c>
    </row>
    <row r="63" s="3" customFormat="1" ht="45" customHeight="1" spans="1:28">
      <c r="A63" s="18">
        <v>32</v>
      </c>
      <c r="B63" s="1" t="str">
        <f>IF(C63&lt;&gt;"",$N$3,"")</f>
        <v>20260706</v>
      </c>
      <c r="C63" s="45" t="s">
        <v>188</v>
      </c>
      <c r="D63" s="45" t="s">
        <v>189</v>
      </c>
      <c r="E63" s="45"/>
      <c r="F63" s="29">
        <v>500</v>
      </c>
      <c r="G63" s="45">
        <v>48</v>
      </c>
      <c r="H63" s="45">
        <v>500</v>
      </c>
      <c r="I63" s="45"/>
      <c r="J63" s="45"/>
      <c r="K63" s="45"/>
      <c r="L63" s="45">
        <v>0.16</v>
      </c>
      <c r="M63" s="45" t="s">
        <v>190</v>
      </c>
      <c r="N63" s="46" t="inlineStr">
        <is>
          <t>2028-05-29</t>
        </is>
      </c>
      <c r="O63" s="27" t="s">
        <v>191</v>
      </c>
    </row>
    <row r="64" s="3" customFormat="1" ht="45" customHeight="1" spans="1:28">
      <c r="A64" s="18">
        <v>33</v>
      </c>
      <c r="B64" s="1" t="str">
        <f>IF(C64&lt;&gt;"",$N$3,"")</f>
        <v>20260706</v>
      </c>
      <c r="C64" s="45" t="s">
        <v>188</v>
      </c>
      <c r="D64" s="45" t="s">
        <v>189</v>
      </c>
      <c r="E64" s="45"/>
      <c r="F64" s="29">
        <v>1000</v>
      </c>
      <c r="G64" s="45">
        <v>48</v>
      </c>
      <c r="H64" s="45">
        <v>997</v>
      </c>
      <c r="I64" s="45">
        <v>3</v>
      </c>
      <c r="J64" s="45"/>
      <c r="K64" s="45"/>
      <c r="L64" s="45">
        <v>0.16</v>
      </c>
      <c r="M64" s="45" t="s">
        <v>190</v>
      </c>
      <c r="N64" s="46" t="inlineStr">
        <is>
          <t>2028-05-29</t>
        </is>
      </c>
      <c r="O64" s="27" t="s">
        <v>191</v>
      </c>
      <c r="Q64" s="3" t="s">
        <v>192</v>
      </c>
    </row>
    <row r="65" ht="45" customHeight="1" spans="1:17">
      <c r="A65" s="18">
        <v>34</v>
      </c>
      <c r="B65" s="1" t="str">
        <f>IF(C65&lt;&gt;"",$N$3,"")</f>
        <v>20260706</v>
      </c>
      <c r="C65" s="45" t="s">
        <v>193</v>
      </c>
      <c r="D65" s="45" t="s">
        <v>194</v>
      </c>
      <c r="E65" s="45"/>
      <c r="F65" s="29">
        <v>2176</v>
      </c>
      <c r="G65" s="45">
        <v>72</v>
      </c>
      <c r="H65" s="45">
        <v>2173</v>
      </c>
      <c r="I65" s="45">
        <v>3</v>
      </c>
      <c r="J65" s="45"/>
      <c r="K65" s="45"/>
      <c r="L65" s="45" t="s">
        <v>38</v>
      </c>
      <c r="M65" s="45" t="s">
        <v>195</v>
      </c>
      <c r="N65" s="46" t="s">
        <v>196</v>
      </c>
      <c r="O65" s="27" t="s">
        <v>191</v>
      </c>
      <c r="Q65" s="3" t="s">
        <v>197</v>
      </c>
    </row>
    <row r="66" ht="45" customHeight="1" spans="1:17">
      <c r="A66" s="18">
        <v>35</v>
      </c>
      <c r="B66" s="1" t="str">
        <f>IF(C66&lt;&gt;"",$N$3,"")</f>
        <v>20260706</v>
      </c>
      <c r="C66" s="45" t="s">
        <v>198</v>
      </c>
      <c r="D66" s="45" t="s">
        <v>199</v>
      </c>
      <c r="E66" s="45"/>
      <c r="F66" s="29">
        <v>1666</v>
      </c>
      <c r="G66" s="45">
        <v>72</v>
      </c>
      <c r="H66" s="45">
        <v>1666</v>
      </c>
      <c r="I66" s="45"/>
      <c r="J66" s="45"/>
      <c r="K66" s="45"/>
      <c r="L66" s="45" t="s">
        <v>38</v>
      </c>
      <c r="M66" s="45" t="s">
        <v>195</v>
      </c>
      <c r="N66" s="46" t="s">
        <v>196</v>
      </c>
      <c r="O66" s="27" t="s">
        <v>191</v>
      </c>
    </row>
    <row r="67" ht="41" customHeight="1" spans="1:17">
      <c r="A67" s="18">
        <v>36</v>
      </c>
      <c r="B67" s="1" t="str">
        <f>IF(C67&lt;&gt;"",$N$3,"")</f>
        <v>20260706</v>
      </c>
      <c r="C67" s="45" t="s">
        <v>200</v>
      </c>
      <c r="D67" s="45" t="s">
        <v>201</v>
      </c>
      <c r="E67" s="45"/>
      <c r="F67" s="29">
        <v>300</v>
      </c>
      <c r="G67" s="45">
        <v>35</v>
      </c>
      <c r="H67" s="45">
        <v>77</v>
      </c>
      <c r="I67" s="45">
        <v>1</v>
      </c>
      <c r="J67" s="45"/>
      <c r="K67" s="45"/>
      <c r="L67" s="45">
        <v>0.29</v>
      </c>
      <c r="M67" s="45" t="s">
        <v>202</v>
      </c>
      <c r="N67" s="46"/>
      <c r="O67" s="27" t="s">
        <v>203</v>
      </c>
      <c r="Q67" s="3" t="s">
        <v>78</v>
      </c>
    </row>
    <row r="68" ht="31" customHeight="1" spans="1:17">
      <c r="A68" s="18"/>
      <c r="B68" s="1"/>
      <c r="C68" s="45"/>
      <c r="D68" s="45"/>
      <c r="E68" s="45"/>
      <c r="F68" s="29"/>
      <c r="G68" s="45"/>
      <c r="H68" s="45">
        <v>2</v>
      </c>
      <c r="I68" s="45"/>
      <c r="J68" s="45"/>
      <c r="K68" s="45"/>
      <c r="L68" s="45"/>
      <c r="M68" s="45" t="s">
        <v>204</v>
      </c>
      <c r="N68" s="46"/>
      <c r="O68" s="27" t="s">
        <v>203</v>
      </c>
    </row>
    <row r="69" ht="31" customHeight="1" spans="1:17">
      <c r="A69" s="18"/>
      <c r="B69" s="1"/>
      <c r="C69" s="45"/>
      <c r="D69" s="45"/>
      <c r="E69" s="45"/>
      <c r="F69" s="29"/>
      <c r="G69" s="45"/>
      <c r="H69" s="45">
        <v>22</v>
      </c>
      <c r="I69" s="45"/>
      <c r="J69" s="45"/>
      <c r="K69" s="45"/>
      <c r="L69" s="45"/>
      <c r="M69" s="45" t="s">
        <v>205</v>
      </c>
      <c r="N69" s="46"/>
      <c r="O69" s="27" t="s">
        <v>203</v>
      </c>
    </row>
    <row r="70" ht="31" customHeight="1" spans="1:17">
      <c r="A70" s="18"/>
      <c r="B70" s="1"/>
      <c r="C70" s="45"/>
      <c r="D70" s="45"/>
      <c r="E70" s="45"/>
      <c r="F70" s="29"/>
      <c r="G70" s="45"/>
      <c r="H70" s="45">
        <v>198</v>
      </c>
      <c r="I70" s="45"/>
      <c r="J70" s="45"/>
      <c r="K70" s="45"/>
      <c r="L70" s="45"/>
      <c r="M70" s="45" t="s">
        <v>206</v>
      </c>
      <c r="N70" s="46"/>
      <c r="O70" s="27" t="s">
        <v>203</v>
      </c>
    </row>
    <row r="71" ht="52" customHeight="1" spans="1:17">
      <c r="A71" s="18">
        <v>37</v>
      </c>
      <c r="B71" s="1" t="str">
        <f>IF(C71&lt;&gt;"",$N$3,"")</f>
        <v>20260706</v>
      </c>
      <c r="C71" s="45" t="s">
        <v>207</v>
      </c>
      <c r="D71" s="45" t="s">
        <v>208</v>
      </c>
      <c r="E71" s="45"/>
      <c r="F71" s="29">
        <v>955</v>
      </c>
      <c r="G71" s="45">
        <v>132</v>
      </c>
      <c r="H71" s="45">
        <v>951</v>
      </c>
      <c r="I71" s="45">
        <v>4</v>
      </c>
      <c r="J71" s="45"/>
      <c r="K71" s="45"/>
      <c r="L71" s="45" t="s">
        <v>38</v>
      </c>
      <c r="M71" s="45" t="s">
        <v>209</v>
      </c>
      <c r="N71" s="46"/>
      <c r="O71" s="27" t="s">
        <v>203</v>
      </c>
      <c r="Q71" s="3" t="s">
        <v>210</v>
      </c>
    </row>
    <row r="72" ht="31" customHeight="1" spans="1:17">
      <c r="A72" s="18">
        <v>38</v>
      </c>
      <c r="B72" s="1" t="str">
        <f>IF(C72&lt;&gt;"",$N$3,"")</f>
        <v>20260706</v>
      </c>
      <c r="C72" s="45" t="s">
        <v>211</v>
      </c>
      <c r="D72" s="45" t="s">
        <v>212</v>
      </c>
      <c r="E72" s="45"/>
      <c r="F72" s="29">
        <v>494</v>
      </c>
      <c r="G72" s="45">
        <v>105</v>
      </c>
      <c r="H72" s="45">
        <v>204</v>
      </c>
      <c r="I72" s="45"/>
      <c r="J72" s="45"/>
      <c r="K72" s="45"/>
      <c r="L72" s="45" t="s">
        <v>38</v>
      </c>
      <c r="M72" s="45" t="s">
        <v>213</v>
      </c>
      <c r="N72" s="46" t="s">
        <v>214</v>
      </c>
      <c r="O72" s="27" t="s">
        <v>203</v>
      </c>
    </row>
    <row r="73" ht="31" customHeight="1" spans="1:17">
      <c r="A73" s="18"/>
      <c r="B73" s="1"/>
      <c r="C73" s="45"/>
      <c r="D73" s="45"/>
      <c r="E73" s="45"/>
      <c r="F73" s="29"/>
      <c r="G73" s="45"/>
      <c r="H73" s="45">
        <v>260</v>
      </c>
      <c r="I73" s="45"/>
      <c r="J73" s="45"/>
      <c r="K73" s="45"/>
      <c r="L73" s="45"/>
      <c r="M73" s="45" t="s">
        <v>215</v>
      </c>
      <c r="N73" s="46" t="s">
        <v>89</v>
      </c>
      <c r="O73" s="27" t="s">
        <v>203</v>
      </c>
      <c r="P73" s="3" t="str">
        <f>_xlfn.DISPIMG("ID_A80E332040854DDEA5BA422F4C96945C",1)</f>
        <v>=DISPIMG("ID_A80E332040854DDEA5BA422F4C96945C",1)</v>
      </c>
    </row>
    <row r="74" ht="31" customHeight="1" spans="1:17">
      <c r="A74" s="18"/>
      <c r="B74" s="1"/>
      <c r="C74" s="45"/>
      <c r="D74" s="45"/>
      <c r="E74" s="45"/>
      <c r="F74" s="29"/>
      <c r="G74" s="45"/>
      <c r="H74" s="45">
        <v>30</v>
      </c>
      <c r="I74" s="45"/>
      <c r="J74" s="45"/>
      <c r="K74" s="45"/>
      <c r="L74" s="45"/>
      <c r="M74" s="45" t="s">
        <v>216</v>
      </c>
      <c r="N74" s="46"/>
      <c r="O74" s="27" t="s">
        <v>203</v>
      </c>
    </row>
    <row r="75" ht="31" customHeight="1" spans="1:17">
      <c r="A75" s="18">
        <v>39</v>
      </c>
      <c r="B75" s="1" t="str">
        <f>IF(C75&lt;&gt;"",$N$3,"")</f>
        <v>20260706</v>
      </c>
      <c r="C75" s="45" t="s">
        <v>217</v>
      </c>
      <c r="D75" s="45" t="s">
        <v>218</v>
      </c>
      <c r="E75" s="45"/>
      <c r="F75" s="29">
        <v>581</v>
      </c>
      <c r="G75" s="45">
        <v>105</v>
      </c>
      <c r="H75" s="45">
        <f>470+1</f>
        <v>471</v>
      </c>
      <c r="I75" s="45"/>
      <c r="J75" s="45"/>
      <c r="K75" s="45"/>
      <c r="L75" s="45" t="s">
        <v>38</v>
      </c>
      <c r="M75" s="45" t="s">
        <v>219</v>
      </c>
      <c r="N75" s="46"/>
      <c r="O75" s="27" t="s">
        <v>203</v>
      </c>
    </row>
    <row r="76" ht="31" customHeight="1" spans="1:17">
      <c r="A76" s="18"/>
      <c r="B76" s="1"/>
      <c r="C76" s="45"/>
      <c r="D76" s="45"/>
      <c r="E76" s="45"/>
      <c r="F76" s="29"/>
      <c r="G76" s="45"/>
      <c r="H76" s="45">
        <v>110</v>
      </c>
      <c r="I76" s="45"/>
      <c r="J76" s="45"/>
      <c r="K76" s="45"/>
      <c r="L76" s="45"/>
      <c r="M76" s="45" t="s">
        <v>213</v>
      </c>
      <c r="N76" s="46" t="s">
        <v>214</v>
      </c>
      <c r="O76" s="27" t="s">
        <v>203</v>
      </c>
    </row>
    <row r="77" ht="31" customHeight="1" spans="1:17">
      <c r="A77" s="18">
        <v>40</v>
      </c>
      <c r="B77" s="1" t="str">
        <f>IF(C77&lt;&gt;"",$N$3,"")</f>
        <v>20260706</v>
      </c>
      <c r="C77" s="45" t="s">
        <v>220</v>
      </c>
      <c r="D77" s="45" t="s">
        <v>221</v>
      </c>
      <c r="E77" s="45"/>
      <c r="F77" s="29">
        <v>707</v>
      </c>
      <c r="G77" s="45">
        <v>35</v>
      </c>
      <c r="H77" s="45">
        <v>29</v>
      </c>
      <c r="I77" s="45"/>
      <c r="J77" s="45"/>
      <c r="K77" s="45"/>
      <c r="L77" s="45" t="s">
        <v>38</v>
      </c>
      <c r="M77" s="45" t="s">
        <v>222</v>
      </c>
      <c r="N77" s="46"/>
      <c r="O77" s="27" t="s">
        <v>203</v>
      </c>
    </row>
    <row r="78" ht="45" customHeight="1" spans="1:17">
      <c r="A78" s="18"/>
      <c r="B78" s="1"/>
      <c r="C78" s="45"/>
      <c r="D78" s="45"/>
      <c r="E78" s="45"/>
      <c r="F78" s="29"/>
      <c r="G78" s="45"/>
      <c r="H78" s="45">
        <v>540</v>
      </c>
      <c r="I78" s="45">
        <v>1</v>
      </c>
      <c r="J78" s="45"/>
      <c r="K78" s="45"/>
      <c r="L78" s="45"/>
      <c r="M78" s="45" t="s">
        <v>223</v>
      </c>
      <c r="N78" s="46"/>
      <c r="O78" s="27" t="s">
        <v>203</v>
      </c>
      <c r="Q78" s="3" t="s">
        <v>224</v>
      </c>
    </row>
    <row r="79" ht="31" customHeight="1" spans="1:17">
      <c r="A79" s="18"/>
      <c r="B79" s="1"/>
      <c r="C79" s="45"/>
      <c r="D79" s="45"/>
      <c r="E79" s="45"/>
      <c r="F79" s="29"/>
      <c r="G79" s="45"/>
      <c r="H79" s="45">
        <v>14</v>
      </c>
      <c r="I79" s="45"/>
      <c r="J79" s="45"/>
      <c r="K79" s="45"/>
      <c r="L79" s="45"/>
      <c r="M79" s="45" t="s">
        <v>225</v>
      </c>
      <c r="N79" s="46"/>
      <c r="O79" s="27" t="s">
        <v>203</v>
      </c>
    </row>
    <row r="80" ht="31" customHeight="1" spans="1:17">
      <c r="A80" s="18"/>
      <c r="B80" s="1"/>
      <c r="C80" s="45"/>
      <c r="D80" s="45"/>
      <c r="E80" s="45"/>
      <c r="F80" s="29"/>
      <c r="G80" s="45"/>
      <c r="H80" s="45">
        <v>123</v>
      </c>
      <c r="I80" s="45"/>
      <c r="J80" s="45"/>
      <c r="K80" s="45"/>
      <c r="L80" s="45"/>
      <c r="M80" s="45" t="s">
        <v>226</v>
      </c>
      <c r="N80" s="46"/>
      <c r="O80" s="27" t="s">
        <v>203</v>
      </c>
    </row>
    <row r="81" ht="31" customHeight="1" spans="1:17">
      <c r="A81" s="18">
        <v>41</v>
      </c>
      <c r="B81" s="1" t="str">
        <f>IF(C81&lt;&gt;"",$N$3,"")</f>
        <v>20260706</v>
      </c>
      <c r="C81" s="45" t="s">
        <v>198</v>
      </c>
      <c r="D81" s="45" t="s">
        <v>199</v>
      </c>
      <c r="E81" s="45"/>
      <c r="F81" s="29">
        <v>1578</v>
      </c>
      <c r="G81" s="45">
        <v>156</v>
      </c>
      <c r="H81" s="45">
        <v>709</v>
      </c>
      <c r="I81" s="45"/>
      <c r="J81" s="45"/>
      <c r="K81" s="45"/>
      <c r="L81" s="45">
        <v>0.13</v>
      </c>
      <c r="M81" s="45" t="s">
        <v>227</v>
      </c>
      <c r="N81" s="46" t="s">
        <v>228</v>
      </c>
      <c r="O81" s="27" t="s">
        <v>203</v>
      </c>
    </row>
    <row r="82" ht="31" customHeight="1" spans="1:17">
      <c r="A82" s="18"/>
      <c r="B82" s="1"/>
      <c r="C82" s="45"/>
      <c r="D82" s="45"/>
      <c r="E82" s="45"/>
      <c r="F82" s="29"/>
      <c r="G82" s="45"/>
      <c r="H82" s="45">
        <v>869</v>
      </c>
      <c r="I82" s="45"/>
      <c r="J82" s="45"/>
      <c r="K82" s="45"/>
      <c r="L82" s="45"/>
      <c r="M82" s="45" t="s">
        <v>229</v>
      </c>
      <c r="N82" s="46" t="s">
        <v>143</v>
      </c>
      <c r="O82" s="27" t="s">
        <v>203</v>
      </c>
    </row>
    <row r="83" ht="31" customHeight="1" spans="1:17">
      <c r="A83" s="18">
        <v>42</v>
      </c>
      <c r="B83" s="1" t="str">
        <f>IF(C83&lt;&gt;"",$N$3,"")</f>
        <v>20260706</v>
      </c>
      <c r="C83" s="45" t="s">
        <v>193</v>
      </c>
      <c r="D83" s="45" t="s">
        <v>194</v>
      </c>
      <c r="E83" s="45"/>
      <c r="F83" s="29">
        <v>2319</v>
      </c>
      <c r="G83" s="45">
        <v>156</v>
      </c>
      <c r="H83" s="45">
        <v>318</v>
      </c>
      <c r="I83" s="45">
        <v>1</v>
      </c>
      <c r="J83" s="45">
        <v>2</v>
      </c>
      <c r="K83" s="45"/>
      <c r="L83" s="45">
        <v>0.13</v>
      </c>
      <c r="M83" s="45" t="s">
        <v>230</v>
      </c>
      <c r="N83" s="46"/>
      <c r="O83" s="27" t="s">
        <v>203</v>
      </c>
      <c r="Q83" s="3" t="s">
        <v>231</v>
      </c>
    </row>
    <row r="84" ht="31" customHeight="1" spans="1:17">
      <c r="A84" s="18"/>
      <c r="B84" s="1"/>
      <c r="C84" s="45"/>
      <c r="D84" s="45"/>
      <c r="E84" s="45"/>
      <c r="F84" s="29"/>
      <c r="G84" s="45"/>
      <c r="H84" s="45">
        <v>1437</v>
      </c>
      <c r="I84" s="45"/>
      <c r="J84" s="45"/>
      <c r="K84" s="45"/>
      <c r="L84" s="45"/>
      <c r="M84" s="45" t="s">
        <v>232</v>
      </c>
      <c r="N84" s="46" t="s">
        <v>143</v>
      </c>
      <c r="O84" s="27" t="s">
        <v>203</v>
      </c>
    </row>
    <row r="85" ht="31" customHeight="1" spans="1:17">
      <c r="A85" s="18"/>
      <c r="B85" s="1"/>
      <c r="C85" s="45"/>
      <c r="D85" s="45"/>
      <c r="E85" s="45"/>
      <c r="F85" s="29"/>
      <c r="G85" s="45"/>
      <c r="H85" s="45">
        <v>509</v>
      </c>
      <c r="I85" s="45"/>
      <c r="J85" s="45"/>
      <c r="K85" s="45"/>
      <c r="L85" s="45"/>
      <c r="M85" s="45" t="s">
        <v>233</v>
      </c>
      <c r="N85" s="46" t="s">
        <v>59</v>
      </c>
      <c r="O85" s="27" t="s">
        <v>203</v>
      </c>
    </row>
    <row r="86" ht="31" customHeight="1" spans="1:17">
      <c r="A86" s="18"/>
      <c r="B86" s="1"/>
      <c r="C86" s="45"/>
      <c r="D86" s="45"/>
      <c r="E86" s="45"/>
      <c r="F86" s="29"/>
      <c r="G86" s="45"/>
      <c r="H86" s="45">
        <v>12</v>
      </c>
      <c r="I86" s="45"/>
      <c r="J86" s="45"/>
      <c r="K86" s="45"/>
      <c r="L86" s="45"/>
      <c r="M86" s="45" t="s">
        <v>234</v>
      </c>
      <c r="N86" s="46" t="s">
        <v>228</v>
      </c>
      <c r="O86" s="27" t="s">
        <v>203</v>
      </c>
    </row>
    <row r="87" ht="31" customHeight="1" spans="1:17">
      <c r="A87" s="18"/>
      <c r="B87" s="1"/>
      <c r="C87" s="45"/>
      <c r="D87" s="45"/>
      <c r="E87" s="45"/>
      <c r="F87" s="29"/>
      <c r="G87" s="45"/>
      <c r="H87" s="45">
        <v>40</v>
      </c>
      <c r="I87" s="45"/>
      <c r="J87" s="45"/>
      <c r="K87" s="45"/>
      <c r="L87" s="45"/>
      <c r="M87" s="45" t="s">
        <v>235</v>
      </c>
      <c r="N87" s="46"/>
      <c r="O87" s="27" t="s">
        <v>203</v>
      </c>
    </row>
    <row r="88" ht="31" customHeight="1" spans="1:17">
      <c r="A88" s="18">
        <v>43</v>
      </c>
      <c r="B88" s="1" t="str">
        <f>IF(C88&lt;&gt;"",$N$3,"")</f>
        <v>20260706</v>
      </c>
      <c r="C88" s="45" t="s">
        <v>236</v>
      </c>
      <c r="D88" s="45" t="s">
        <v>237</v>
      </c>
      <c r="E88" s="45"/>
      <c r="F88" s="29">
        <v>304</v>
      </c>
      <c r="G88" s="45">
        <v>156</v>
      </c>
      <c r="H88" s="45">
        <v>295</v>
      </c>
      <c r="I88" s="45"/>
      <c r="J88" s="45"/>
      <c r="K88" s="45"/>
      <c r="L88" s="45">
        <v>0.13</v>
      </c>
      <c r="M88" s="45" t="s">
        <v>238</v>
      </c>
      <c r="N88" s="46"/>
      <c r="O88" s="27" t="s">
        <v>203</v>
      </c>
    </row>
    <row r="89" ht="42" customHeight="1" spans="1:17">
      <c r="A89" s="18"/>
      <c r="B89" s="1"/>
      <c r="C89" s="45"/>
      <c r="D89" s="45"/>
      <c r="E89" s="45"/>
      <c r="F89" s="29"/>
      <c r="G89" s="45"/>
      <c r="H89" s="45"/>
      <c r="I89" s="45">
        <v>9</v>
      </c>
      <c r="J89" s="45"/>
      <c r="K89" s="45"/>
      <c r="L89" s="45"/>
      <c r="M89" s="45" t="s">
        <v>195</v>
      </c>
      <c r="N89" s="46" t="s">
        <v>196</v>
      </c>
      <c r="O89" s="27" t="s">
        <v>203</v>
      </c>
      <c r="Q89" s="3" t="s">
        <v>239</v>
      </c>
    </row>
    <row r="90" ht="42" customHeight="1" spans="1:17">
      <c r="A90" s="18">
        <v>44</v>
      </c>
      <c r="B90" s="1" t="str">
        <f>IF(C90&lt;&gt;"",$N$3,"")</f>
        <v>20260706</v>
      </c>
      <c r="C90" s="45" t="s">
        <v>240</v>
      </c>
      <c r="D90" s="45" t="s">
        <v>241</v>
      </c>
      <c r="E90" s="45"/>
      <c r="F90" s="29">
        <v>60</v>
      </c>
      <c r="G90" s="45" t="s">
        <v>38</v>
      </c>
      <c r="H90" s="45">
        <v>33</v>
      </c>
      <c r="I90" s="45">
        <v>2</v>
      </c>
      <c r="J90" s="45"/>
      <c r="K90" s="45"/>
      <c r="L90" s="45">
        <v>0.09</v>
      </c>
      <c r="M90" s="45" t="s">
        <v>242</v>
      </c>
      <c r="N90" s="46"/>
      <c r="O90" s="27" t="s">
        <v>243</v>
      </c>
      <c r="Q90" s="3" t="s">
        <v>138</v>
      </c>
    </row>
    <row r="91" ht="31" customHeight="1" spans="1:17">
      <c r="A91" s="18"/>
      <c r="B91" s="1"/>
      <c r="C91" s="45"/>
      <c r="D91" s="45"/>
      <c r="E91" s="45"/>
      <c r="F91" s="29"/>
      <c r="G91" s="45"/>
      <c r="H91" s="45">
        <v>1</v>
      </c>
      <c r="I91" s="45"/>
      <c r="J91" s="45"/>
      <c r="K91" s="45"/>
      <c r="L91" s="45"/>
      <c r="M91" s="45" t="s">
        <v>244</v>
      </c>
      <c r="N91" s="46"/>
      <c r="O91" s="27" t="s">
        <v>243</v>
      </c>
    </row>
    <row r="92" ht="52" customHeight="1" spans="1:17">
      <c r="A92" s="18"/>
      <c r="B92" s="1"/>
      <c r="C92" s="45"/>
      <c r="D92" s="45"/>
      <c r="E92" s="45"/>
      <c r="F92" s="29"/>
      <c r="G92" s="45"/>
      <c r="H92" s="45">
        <v>20</v>
      </c>
      <c r="I92" s="45">
        <v>4</v>
      </c>
      <c r="J92" s="45"/>
      <c r="K92" s="45"/>
      <c r="L92" s="45"/>
      <c r="M92" s="45" t="s">
        <v>245</v>
      </c>
      <c r="N92" s="46"/>
      <c r="O92" s="27" t="s">
        <v>243</v>
      </c>
      <c r="Q92" s="3" t="s">
        <v>246</v>
      </c>
    </row>
    <row r="93" ht="31" customHeight="1" spans="1:17">
      <c r="A93" s="18">
        <v>45</v>
      </c>
      <c r="B93" s="1" t="str">
        <f>IF(C93&lt;&gt;"",$N$3,"")</f>
        <v>20260706</v>
      </c>
      <c r="C93" s="45" t="s">
        <v>247</v>
      </c>
      <c r="D93" s="45" t="s">
        <v>248</v>
      </c>
      <c r="E93" s="45"/>
      <c r="F93" s="29">
        <v>288</v>
      </c>
      <c r="G93" s="45">
        <v>36</v>
      </c>
      <c r="H93" s="45">
        <v>144</v>
      </c>
      <c r="I93" s="45"/>
      <c r="J93" s="45"/>
      <c r="K93" s="45"/>
      <c r="L93" s="45">
        <v>0.78</v>
      </c>
      <c r="M93" s="45" t="s">
        <v>249</v>
      </c>
      <c r="N93" s="46"/>
      <c r="O93" s="27" t="s">
        <v>250</v>
      </c>
    </row>
    <row r="94" ht="31" customHeight="1" spans="1:17">
      <c r="A94" s="18"/>
      <c r="B94" s="1"/>
      <c r="C94" s="45"/>
      <c r="D94" s="45"/>
      <c r="E94" s="45"/>
      <c r="F94" s="29"/>
      <c r="G94" s="45"/>
      <c r="H94" s="45">
        <v>140</v>
      </c>
      <c r="I94" s="45"/>
      <c r="J94" s="45"/>
      <c r="K94" s="45"/>
      <c r="L94" s="45"/>
      <c r="M94" s="45" t="s">
        <v>104</v>
      </c>
      <c r="N94" s="46"/>
      <c r="O94" s="27" t="s">
        <v>250</v>
      </c>
    </row>
    <row r="95" ht="31" customHeight="1" spans="1:17">
      <c r="A95" s="18"/>
      <c r="B95" s="1"/>
      <c r="C95" s="45"/>
      <c r="D95" s="45"/>
      <c r="E95" s="45"/>
      <c r="F95" s="29"/>
      <c r="G95" s="45"/>
      <c r="H95" s="45">
        <v>4</v>
      </c>
      <c r="I95" s="45"/>
      <c r="J95" s="45"/>
      <c r="K95" s="45"/>
      <c r="L95" s="45"/>
      <c r="M95" s="45" t="s">
        <v>251</v>
      </c>
      <c r="N95" s="46"/>
      <c r="O95" s="27" t="s">
        <v>250</v>
      </c>
    </row>
    <row r="96" ht="31" customHeight="1" spans="1:17">
      <c r="A96" s="18">
        <v>46</v>
      </c>
      <c r="B96" s="1" t="str">
        <f>IF(C96&lt;&gt;"",$N$3,"")</f>
        <v>20260706</v>
      </c>
      <c r="C96" s="45" t="s">
        <v>252</v>
      </c>
      <c r="D96" s="45" t="s">
        <v>253</v>
      </c>
      <c r="E96" s="45"/>
      <c r="F96" s="29">
        <v>91</v>
      </c>
      <c r="G96" s="45" t="s">
        <v>38</v>
      </c>
      <c r="H96" s="45">
        <v>53</v>
      </c>
      <c r="I96" s="45"/>
      <c r="J96" s="45"/>
      <c r="K96" s="45"/>
      <c r="L96" s="45" t="s">
        <v>38</v>
      </c>
      <c r="M96" s="45" t="s">
        <v>254</v>
      </c>
      <c r="N96" s="46"/>
      <c r="O96" s="27" t="s">
        <v>250</v>
      </c>
    </row>
    <row r="97" ht="31" customHeight="1" spans="1:28">
      <c r="A97" s="18"/>
      <c r="B97" s="1"/>
      <c r="C97" s="45"/>
      <c r="D97" s="45"/>
      <c r="E97" s="45"/>
      <c r="F97" s="29"/>
      <c r="G97" s="45"/>
      <c r="H97" s="45">
        <v>38</v>
      </c>
      <c r="I97" s="45"/>
      <c r="J97" s="45"/>
      <c r="K97" s="45"/>
      <c r="L97" s="45"/>
      <c r="M97" s="45" t="s">
        <v>74</v>
      </c>
      <c r="N97" s="46" t="inlineStr">
        <is>
          <t>2029-01-01</t>
        </is>
      </c>
      <c r="O97" s="27" t="s">
        <v>250</v>
      </c>
    </row>
    <row r="98" ht="31" customHeight="1" spans="1:28">
      <c r="A98" s="18">
        <v>47</v>
      </c>
      <c r="B98" s="1" t="str">
        <f>IF(C98&lt;&gt;"",$N$3,"")</f>
        <v>20260706</v>
      </c>
      <c r="C98" s="45" t="s">
        <v>252</v>
      </c>
      <c r="D98" s="45" t="s">
        <v>253</v>
      </c>
      <c r="E98" s="45"/>
      <c r="F98" s="29">
        <v>293</v>
      </c>
      <c r="G98" s="45" t="s">
        <v>38</v>
      </c>
      <c r="H98" s="45">
        <v>145</v>
      </c>
      <c r="I98" s="45"/>
      <c r="J98" s="45"/>
      <c r="K98" s="45"/>
      <c r="L98" s="45" t="s">
        <v>38</v>
      </c>
      <c r="M98" s="45" t="s">
        <v>74</v>
      </c>
      <c r="N98" s="46" t="inlineStr">
        <is>
          <t>2029-01-01</t>
        </is>
      </c>
      <c r="O98" s="27" t="s">
        <v>250</v>
      </c>
    </row>
    <row r="99" ht="31" customHeight="1" spans="1:28">
      <c r="A99" s="18"/>
      <c r="B99" s="1"/>
      <c r="C99" s="45"/>
      <c r="D99" s="45"/>
      <c r="E99" s="45"/>
      <c r="F99" s="29"/>
      <c r="G99" s="45"/>
      <c r="H99" s="45">
        <v>148</v>
      </c>
      <c r="I99" s="45"/>
      <c r="J99" s="45"/>
      <c r="K99" s="45"/>
      <c r="L99" s="45"/>
      <c r="M99" s="45" t="s">
        <v>255</v>
      </c>
      <c r="N99" s="46"/>
      <c r="O99" s="27" t="s">
        <v>250</v>
      </c>
    </row>
    <row r="100" ht="54" customHeight="1" spans="1:28">
      <c r="A100" s="18">
        <v>48</v>
      </c>
      <c r="B100" s="1" t="str">
        <f>IF(C100&lt;&gt;"",$N$3,"")</f>
        <v>20260706</v>
      </c>
      <c r="C100" s="45" t="s">
        <v>256</v>
      </c>
      <c r="D100" s="45" t="s">
        <v>257</v>
      </c>
      <c r="E100" s="45"/>
      <c r="F100" s="29">
        <v>200</v>
      </c>
      <c r="G100" s="45">
        <v>6</v>
      </c>
      <c r="H100" s="45">
        <v>200</v>
      </c>
      <c r="I100" s="45"/>
      <c r="J100" s="45"/>
      <c r="K100" s="45"/>
      <c r="L100" s="45">
        <v>0.99</v>
      </c>
      <c r="M100" s="45" t="s">
        <v>258</v>
      </c>
      <c r="N100" s="46"/>
      <c r="O100" s="27" t="s">
        <v>259</v>
      </c>
    </row>
    <row r="101" ht="54" customHeight="1" spans="1:28">
      <c r="A101" s="18">
        <v>49</v>
      </c>
      <c r="B101" s="1" t="str">
        <f>IF(C101&lt;&gt;"",$N$3,"")</f>
        <v>20260706</v>
      </c>
      <c r="C101" s="45" t="s">
        <v>260</v>
      </c>
      <c r="D101" s="45" t="s">
        <v>55</v>
      </c>
      <c r="E101" s="45"/>
      <c r="F101" s="29">
        <v>75</v>
      </c>
      <c r="G101" s="45">
        <v>30</v>
      </c>
      <c r="H101" s="45">
        <v>31</v>
      </c>
      <c r="I101" s="45"/>
      <c r="J101" s="45"/>
      <c r="K101" s="45"/>
      <c r="L101" s="45" t="s">
        <v>38</v>
      </c>
      <c r="M101" s="45" t="s">
        <v>58</v>
      </c>
      <c r="N101" s="46" t="s">
        <v>59</v>
      </c>
      <c r="O101" s="27" t="s">
        <v>259</v>
      </c>
    </row>
    <row r="102" ht="54" customHeight="1" spans="1:28">
      <c r="A102" s="18"/>
      <c r="B102" s="1"/>
      <c r="C102" s="45"/>
      <c r="D102" s="45"/>
      <c r="E102" s="45"/>
      <c r="F102" s="29"/>
      <c r="G102" s="45"/>
      <c r="H102" s="45">
        <v>11</v>
      </c>
      <c r="I102" s="45"/>
      <c r="J102" s="45"/>
      <c r="K102" s="45"/>
      <c r="L102" s="45"/>
      <c r="M102" s="45" t="s">
        <v>261</v>
      </c>
      <c r="N102" s="46"/>
      <c r="O102" s="27" t="s">
        <v>259</v>
      </c>
    </row>
    <row r="103" ht="54" customHeight="1" spans="1:28">
      <c r="A103" s="18"/>
      <c r="B103" s="1"/>
      <c r="C103" s="45"/>
      <c r="D103" s="45"/>
      <c r="E103" s="45"/>
      <c r="F103" s="29"/>
      <c r="G103" s="45"/>
      <c r="H103" s="45">
        <v>32</v>
      </c>
      <c r="I103" s="45">
        <v>1</v>
      </c>
      <c r="J103" s="45"/>
      <c r="K103" s="45"/>
      <c r="L103" s="45"/>
      <c r="M103" s="45" t="s">
        <v>262</v>
      </c>
      <c r="N103" s="46"/>
      <c r="O103" s="27" t="s">
        <v>259</v>
      </c>
      <c r="Q103" s="3" t="s">
        <v>263</v>
      </c>
    </row>
    <row r="104" ht="54" customHeight="1" spans="1:28">
      <c r="A104" s="18">
        <v>50</v>
      </c>
      <c r="B104" s="48" t="s">
        <v>4</v>
      </c>
      <c r="C104" s="45" t="s">
        <v>264</v>
      </c>
      <c r="D104" s="45" t="s">
        <v>120</v>
      </c>
      <c r="E104" s="39"/>
      <c r="F104" s="29">
        <v>48</v>
      </c>
      <c r="G104" s="45">
        <v>24</v>
      </c>
      <c r="H104" s="39">
        <v>26</v>
      </c>
      <c r="I104" s="39"/>
      <c r="J104" s="39"/>
      <c r="K104" s="39"/>
      <c r="L104" s="45" t="s">
        <v>38</v>
      </c>
      <c r="M104" s="39" t="s">
        <v>265</v>
      </c>
      <c r="N104" s="44" t="s">
        <v>40</v>
      </c>
      <c r="O104" s="27" t="s">
        <v>259</v>
      </c>
    </row>
    <row r="105" s="1" customFormat="1" ht="54" customHeight="1" spans="1:28">
      <c r="A105" s="18"/>
      <c r="C105" s="45"/>
      <c r="D105" s="45"/>
      <c r="E105" s="45"/>
      <c r="F105" s="29"/>
      <c r="G105" s="45"/>
      <c r="H105" s="45">
        <v>22</v>
      </c>
      <c r="I105" s="45"/>
      <c r="J105" s="45"/>
      <c r="K105" s="45"/>
      <c r="L105" s="45"/>
      <c r="M105" s="45" t="s">
        <v>266</v>
      </c>
      <c r="N105" s="46" t="s">
        <v>40</v>
      </c>
      <c r="O105" s="27" t="s">
        <v>259</v>
      </c>
      <c r="P105" s="49"/>
      <c r="Q105" s="49"/>
      <c r="R105" s="49"/>
      <c r="S105" s="49"/>
      <c r="T105" s="49"/>
      <c r="U105" s="49"/>
      <c r="V105" s="49"/>
      <c r="W105" s="50"/>
      <c r="X105" s="51"/>
      <c r="Y105" s="51"/>
      <c r="Z105" s="51"/>
      <c r="AA105" s="51"/>
      <c r="AB105" s="51"/>
    </row>
    <row r="106" s="1" customFormat="1" ht="45" customHeight="1" spans="1:28">
      <c r="A106" s="45"/>
      <c r="C106" s="45" t="s">
        <v>267</v>
      </c>
      <c r="D106" s="45" t="s">
        <v>268</v>
      </c>
      <c r="E106" s="45"/>
      <c r="F106" s="52"/>
      <c r="G106" s="45"/>
      <c r="H106" s="45"/>
      <c r="I106" s="45"/>
      <c r="J106" s="45"/>
      <c r="K106" s="45">
        <v>1</v>
      </c>
      <c r="L106" s="45">
        <v>0.78</v>
      </c>
      <c r="M106" s="45" t="s">
        <v>265</v>
      </c>
      <c r="N106" s="46"/>
      <c r="O106" s="46"/>
      <c r="P106" s="49"/>
      <c r="Q106" s="49"/>
      <c r="R106" s="49"/>
      <c r="S106" s="49"/>
      <c r="T106" s="49"/>
      <c r="U106" s="49"/>
      <c r="V106" s="49"/>
      <c r="W106" s="50"/>
      <c r="X106" s="51"/>
      <c r="Y106" s="51"/>
      <c r="Z106" s="51"/>
      <c r="AA106" s="51"/>
      <c r="AB106" s="51"/>
    </row>
    <row r="107" ht="45" customHeight="1" spans="1:28">
      <c r="A107" s="45"/>
      <c r="B107" s="1"/>
      <c r="C107" s="45"/>
      <c r="D107" s="45"/>
      <c r="E107" s="45"/>
      <c r="F107" s="52"/>
      <c r="G107" s="45"/>
      <c r="H107" s="45"/>
      <c r="I107" s="45"/>
      <c r="J107" s="45"/>
      <c r="K107" s="45">
        <v>1</v>
      </c>
      <c r="L107" s="45"/>
      <c r="M107" s="45" t="s">
        <v>266</v>
      </c>
      <c r="N107" s="46"/>
      <c r="O107" s="46"/>
    </row>
    <row r="108" ht="45" customHeight="1" spans="1:28">
      <c r="B108" t="str">
        <f>IF(C108&lt;&gt;"",$N$3,"")</f>
        <v>20260706</v>
      </c>
      <c r="C108" s="4" t="s">
        <v>269</v>
      </c>
      <c r="F108" s="53"/>
    </row>
    <row r="109" ht="45" customHeight="1" spans="1:28">
      <c r="B109" t="str">
        <f>IF(C109&lt;&gt;"",$N$3,"")</f>
        <v/>
      </c>
    </row>
    <row r="110" ht="45" customHeight="1" spans="1:28">
      <c r="B110" t="str">
        <f>IF(C110&lt;&gt;"",$N$3,"")</f>
        <v/>
      </c>
    </row>
  </sheetData>
  <autoFilter ref="A5:IU110" ns1:filterBottomFollowUsedRange="0">
    <extLst/>
  </autoFilter>
  <mergeCells count="193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6:A7"/>
    <mergeCell ref="A10:A11"/>
    <mergeCell ref="A13:A14"/>
    <mergeCell ref="A18:A20"/>
    <mergeCell ref="A22:A23"/>
    <mergeCell ref="A24:A25"/>
    <mergeCell ref="A27:A28"/>
    <mergeCell ref="A31:A32"/>
    <mergeCell ref="A33:A34"/>
    <mergeCell ref="A38:A39"/>
    <mergeCell ref="A40:A41"/>
    <mergeCell ref="A42:A45"/>
    <mergeCell ref="A46:A50"/>
    <mergeCell ref="A52:A53"/>
    <mergeCell ref="A54:A57"/>
    <mergeCell ref="A58:A59"/>
    <mergeCell ref="A60:A62"/>
    <mergeCell ref="A67:A70"/>
    <mergeCell ref="A72:A74"/>
    <mergeCell ref="A75:A76"/>
    <mergeCell ref="A77:A80"/>
    <mergeCell ref="A81:A82"/>
    <mergeCell ref="A83:A87"/>
    <mergeCell ref="A88:A89"/>
    <mergeCell ref="A90:A92"/>
    <mergeCell ref="A93:A95"/>
    <mergeCell ref="A96:A97"/>
    <mergeCell ref="A98:A99"/>
    <mergeCell ref="A101:A103"/>
    <mergeCell ref="A104:A105"/>
    <mergeCell ref="C6:C7"/>
    <mergeCell ref="C10:C11"/>
    <mergeCell ref="C13:C14"/>
    <mergeCell ref="C18:C20"/>
    <mergeCell ref="C22:C23"/>
    <mergeCell ref="C24:C25"/>
    <mergeCell ref="C27:C28"/>
    <mergeCell ref="C31:C32"/>
    <mergeCell ref="C33:C34"/>
    <mergeCell ref="C38:C39"/>
    <mergeCell ref="C40:C41"/>
    <mergeCell ref="C42:C45"/>
    <mergeCell ref="C46:C50"/>
    <mergeCell ref="C52:C53"/>
    <mergeCell ref="C54:C57"/>
    <mergeCell ref="C58:C59"/>
    <mergeCell ref="C60:C62"/>
    <mergeCell ref="C67:C70"/>
    <mergeCell ref="C72:C74"/>
    <mergeCell ref="C75:C76"/>
    <mergeCell ref="C77:C80"/>
    <mergeCell ref="C81:C82"/>
    <mergeCell ref="C83:C87"/>
    <mergeCell ref="C88:C89"/>
    <mergeCell ref="C90:C92"/>
    <mergeCell ref="C93:C95"/>
    <mergeCell ref="C96:C97"/>
    <mergeCell ref="C98:C99"/>
    <mergeCell ref="C101:C103"/>
    <mergeCell ref="C104:C105"/>
    <mergeCell ref="C106:C107"/>
    <mergeCell ref="D6:D7"/>
    <mergeCell ref="D10:D11"/>
    <mergeCell ref="D13:D14"/>
    <mergeCell ref="D18:D20"/>
    <mergeCell ref="D22:D23"/>
    <mergeCell ref="D24:D25"/>
    <mergeCell ref="D27:D28"/>
    <mergeCell ref="D31:D32"/>
    <mergeCell ref="D33:D34"/>
    <mergeCell ref="D38:D39"/>
    <mergeCell ref="D40:D41"/>
    <mergeCell ref="D42:D45"/>
    <mergeCell ref="D46:D50"/>
    <mergeCell ref="D52:D53"/>
    <mergeCell ref="D54:D57"/>
    <mergeCell ref="D58:D59"/>
    <mergeCell ref="D60:D62"/>
    <mergeCell ref="D67:D70"/>
    <mergeCell ref="D72:D74"/>
    <mergeCell ref="D75:D76"/>
    <mergeCell ref="D77:D80"/>
    <mergeCell ref="D81:D82"/>
    <mergeCell ref="D83:D87"/>
    <mergeCell ref="D88:D89"/>
    <mergeCell ref="D90:D92"/>
    <mergeCell ref="D93:D95"/>
    <mergeCell ref="D96:D97"/>
    <mergeCell ref="D98:D99"/>
    <mergeCell ref="D101:D103"/>
    <mergeCell ref="D104:D105"/>
    <mergeCell ref="D106:D107"/>
    <mergeCell ref="F6:F7"/>
    <mergeCell ref="F10:F11"/>
    <mergeCell ref="F13:F14"/>
    <mergeCell ref="F18:F20"/>
    <mergeCell ref="F22:F23"/>
    <mergeCell ref="F24:F25"/>
    <mergeCell ref="F27:F28"/>
    <mergeCell ref="F31:F32"/>
    <mergeCell ref="F33:F34"/>
    <mergeCell ref="F38:F39"/>
    <mergeCell ref="F40:F41"/>
    <mergeCell ref="F42:F45"/>
    <mergeCell ref="F46:F50"/>
    <mergeCell ref="F52:F53"/>
    <mergeCell ref="F54:F57"/>
    <mergeCell ref="F58:F59"/>
    <mergeCell ref="F60:F62"/>
    <mergeCell ref="F67:F70"/>
    <mergeCell ref="F72:F74"/>
    <mergeCell ref="F75:F76"/>
    <mergeCell ref="F77:F80"/>
    <mergeCell ref="F81:F82"/>
    <mergeCell ref="F83:F87"/>
    <mergeCell ref="F88:F89"/>
    <mergeCell ref="F90:F92"/>
    <mergeCell ref="F93:F95"/>
    <mergeCell ref="F96:F97"/>
    <mergeCell ref="F98:F99"/>
    <mergeCell ref="F101:F103"/>
    <mergeCell ref="F104:F105"/>
    <mergeCell ref="F106:F107"/>
    <mergeCell ref="G6:G7"/>
    <mergeCell ref="G10:G11"/>
    <mergeCell ref="G13:G14"/>
    <mergeCell ref="G18:G20"/>
    <mergeCell ref="G22:G23"/>
    <mergeCell ref="G27:G28"/>
    <mergeCell ref="G31:G32"/>
    <mergeCell ref="G33:G34"/>
    <mergeCell ref="G38:G39"/>
    <mergeCell ref="G40:G41"/>
    <mergeCell ref="G42:G45"/>
    <mergeCell ref="G52:G53"/>
    <mergeCell ref="G54:G57"/>
    <mergeCell ref="G58:G59"/>
    <mergeCell ref="G60:G62"/>
    <mergeCell ref="G67:G70"/>
    <mergeCell ref="G72:G74"/>
    <mergeCell ref="G75:G76"/>
    <mergeCell ref="G77:G80"/>
    <mergeCell ref="G81:G82"/>
    <mergeCell ref="G83:G87"/>
    <mergeCell ref="G88:G89"/>
    <mergeCell ref="G90:G92"/>
    <mergeCell ref="G93:G95"/>
    <mergeCell ref="G96:G97"/>
    <mergeCell ref="G98:G99"/>
    <mergeCell ref="G101:G103"/>
    <mergeCell ref="G104:G105"/>
    <mergeCell ref="J83:J87"/>
    <mergeCell ref="L6:L7"/>
    <mergeCell ref="L10:L11"/>
    <mergeCell ref="L13:L14"/>
    <mergeCell ref="L18:L20"/>
    <mergeCell ref="L22:L23"/>
    <mergeCell ref="L24:L25"/>
    <mergeCell ref="L31:L32"/>
    <mergeCell ref="L33:L34"/>
    <mergeCell ref="L38:L39"/>
    <mergeCell ref="L40:L41"/>
    <mergeCell ref="L42:L45"/>
    <mergeCell ref="L46:L50"/>
    <mergeCell ref="L54:L57"/>
    <mergeCell ref="L58:L59"/>
    <mergeCell ref="L60:L62"/>
    <mergeCell ref="L67:L70"/>
    <mergeCell ref="L72:L74"/>
    <mergeCell ref="L75:L76"/>
    <mergeCell ref="L77:L80"/>
    <mergeCell ref="L81:L82"/>
    <mergeCell ref="L83:L87"/>
    <mergeCell ref="L88:L89"/>
    <mergeCell ref="L90:L92"/>
    <mergeCell ref="L93:L95"/>
    <mergeCell ref="L96:L97"/>
    <mergeCell ref="L98:L99"/>
    <mergeCell ref="L101:L103"/>
    <mergeCell ref="L104:L105"/>
    <mergeCell ref="L106:L107"/>
  </mergeCells>
  <conditionalFormatting sqref="O105">
    <cfRule type="expression" dxfId="0" priority="3">
      <formula>$A104&lt;&gt;""</formula>
    </cfRule>
  </conditionalFormatting>
  <conditionalFormatting sqref="F6 F8:F10 F12:F13 F15">
    <cfRule type="expression" dxfId="0" priority="4">
      <formula>$A6&lt;&gt;""</formula>
    </cfRule>
  </conditionalFormatting>
  <conditionalFormatting sqref="O6:O103 O106:O107">
    <cfRule type="expression" dxfId="0" priority="5">
      <formula>$A6&lt;&gt;""</formula>
    </cfRule>
  </conditionalFormatting>
  <pageMargins left="0.239583333333333" right="0.200694444444444" top="0.310416666666667" bottom="0.161111111111111" header="0.511811023622047" footer="0.511811023622047"/>
  <pageSetup paperSize="9" fitToHeight="0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workbookViewId="0">
      <selection activeCell="B1" sqref="B1"/>
    </sheetView>
  </sheetViews>
  <sheetFormatPr defaultColWidth="8.99166666666667" defaultRowHeight="13.5" outlineLevelRow="1"/>
  <cols>
    <col min="1" max="10" width="34.25" customWidth="1"/>
  </cols>
  <sheetData>
    <row r="1" ht="160" customHeight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ht="160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</sheetData>
  <pageMargins left="0.75" right="0.75" top="1" bottom="1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LibreOffice/7.3.7.2$Linux_X86_64 LibreOffice_project/30$Build-2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理货报告</vt:lpstr>
      <vt:lpstr>到货图片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Wrath_PL</cp:lastModifiedBy>
  <dcterms:created xsi:type="dcterms:W3CDTF">2026-07-08T05:41:40Z</dcterms:created>
  <dcterms:modified xsi:type="dcterms:W3CDTF">2026-07-08T05:41:46Z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789EE0E2C77D47398CC72C84ED127B2D_13</vt:lpwstr>
  </property>
  <property fmtid="{D5CDD505-2E9C-101B-9397-08002B2CF9AE}" pid="4" name="KSOProductBuildVer">
    <vt:lpwstr>2052-12.1.0.26895</vt:lpwstr>
  </property>
  <property fmtid="{D5CDD505-2E9C-101B-9397-08002B2CF9AE}" pid="5" name="KSOReadingLayout">
    <vt:bool>false</vt:bool>
  </property>
</Properties>
</file>