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1.png" ContentType="image/png"/>
  <Override PartName="/xl/media/image6.png" ContentType="image/png"/>
  <Override PartName="/xl/media/image10.png" ContentType="image/png"/>
  <Override PartName="/xl/media/image5.png" ContentType="image/png"/>
  <Override PartName="/xl/media/image22.png" ContentType="image/png"/>
  <Override PartName="/xl/media/image4.png" ContentType="image/png"/>
  <Override PartName="/xl/media/image21.png" ContentType="image/png"/>
  <Override PartName="/xl/media/image19.png" ContentType="image/png"/>
  <Override PartName="/xl/media/image1.png" ContentType="image/png"/>
  <Override PartName="/xl/media/image3.png" ContentType="image/png"/>
  <Override PartName="/xl/media/image20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2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理货报告!$A$1:$N$64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<sst xmlns="http://schemas.openxmlformats.org/spreadsheetml/2006/main" count="266" uniqueCount="163">
  <si>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</si>
  <si>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</si>
  <si>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292520261000043187</t>
    </r>
  </si>
  <si>
    <t xml:space="preserve">货物到仓时间：</t>
  </si>
  <si>
    <t xml:space="preserve">20260816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</si>
  <si>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11429</t>
    </r>
  </si>
  <si>
    <t xml:space="preserve">入库单号：</t>
  </si>
  <si>
    <t xml:space="preserve">理货日期：</t>
  </si>
  <si>
    <t xml:space="preserve">汇总</t>
  </si>
  <si>
    <t xml:space="preserve">SKU:35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</si>
  <si>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9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</si>
  <si>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理货人：舒小琴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</si>
  <si>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</si>
  <si>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</si>
  <si>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</si>
  <si>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</si>
  <si>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</si>
  <si>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</si>
  <si>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</si>
  <si>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</si>
  <si>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</si>
  <si>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</si>
  <si>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</si>
  <si>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</si>
  <si>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</si>
  <si>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</si>
  <si>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</si>
  <si>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</si>
  <si>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Jo Malone London </t>
    </r>
    <r>
      <rPr>
        <sz val="10"/>
        <rFont val="宋体"/>
        <family val="0"/>
        <charset val="134"/>
      </rPr>
      <t xml:space="preserve">祖玛珑 维他命</t>
    </r>
    <r>
      <rPr>
        <sz val="10"/>
        <rFont val="Microsoft YaHei"/>
        <family val="2"/>
        <charset val="134"/>
      </rPr>
      <t xml:space="preserve">E</t>
    </r>
    <r>
      <rPr>
        <sz val="10"/>
        <rFont val="宋体"/>
        <family val="0"/>
        <charset val="134"/>
      </rPr>
      <t xml:space="preserve">润唇膏 </t>
    </r>
    <r>
      <rPr>
        <sz val="10"/>
        <rFont val="Microsoft YaHei"/>
        <family val="2"/>
        <charset val="134"/>
      </rPr>
      <t xml:space="preserve">15ml</t>
    </r>
  </si>
  <si>
    <t xml:space="preserve">690251027057</t>
  </si>
  <si>
    <t xml:space="preserve">A95</t>
  </si>
  <si>
    <t xml:space="preserve">115-260813-114C</t>
  </si>
  <si>
    <t xml:space="preserve">效期模糊7</t>
  </si>
  <si>
    <r>
      <rPr>
        <sz val="10"/>
        <rFont val="Microsoft YaHei"/>
        <family val="2"/>
        <charset val="134"/>
      </rPr>
      <t xml:space="preserve">MAC </t>
    </r>
    <r>
      <rPr>
        <sz val="10"/>
        <rFont val="宋体"/>
        <family val="0"/>
        <charset val="134"/>
      </rPr>
      <t xml:space="preserve">魅可 定制无暇粉底液 </t>
    </r>
    <r>
      <rPr>
        <sz val="10"/>
        <rFont val="Microsoft YaHei"/>
        <family val="2"/>
        <charset val="134"/>
      </rPr>
      <t xml:space="preserve">NC15</t>
    </r>
    <r>
      <rPr>
        <sz val="10"/>
        <rFont val="宋体"/>
        <family val="0"/>
        <charset val="134"/>
      </rPr>
      <t xml:space="preserve">色号</t>
    </r>
    <r>
      <rPr>
        <sz val="10"/>
        <rFont val="Microsoft YaHei"/>
        <family val="2"/>
        <charset val="134"/>
      </rPr>
      <t xml:space="preserve">2.0 30ml</t>
    </r>
  </si>
  <si>
    <t xml:space="preserve">773602643561</t>
  </si>
  <si>
    <t xml:space="preserve">AB5</t>
  </si>
  <si>
    <t xml:space="preserve">重变形1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</si>
  <si>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定制无暇粉底液 </t>
    </r>
    <r>
      <rPr>
        <sz val="10"/>
        <color rgb="FF000000"/>
        <rFont val="Microsoft YaHei"/>
        <family val="2"/>
        <charset val="134"/>
      </rPr>
      <t xml:space="preserve">NC12</t>
    </r>
    <r>
      <rPr>
        <sz val="10"/>
        <color rgb="FF000000"/>
        <rFont val="宋体"/>
        <family val="0"/>
        <charset val="134"/>
      </rPr>
      <t xml:space="preserve">色号</t>
    </r>
    <r>
      <rPr>
        <sz val="10"/>
        <color rgb="FF000000"/>
        <rFont val="Microsoft YaHei"/>
        <family val="2"/>
        <charset val="134"/>
      </rPr>
      <t xml:space="preserve">2.0 30ml</t>
    </r>
  </si>
  <si>
    <t xml:space="preserve">773602643660</t>
  </si>
  <si>
    <t xml:space="preserve">A36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</si>
  <si>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定制无暇粉底液 </t>
    </r>
    <r>
      <rPr>
        <sz val="10"/>
        <color rgb="FF000000"/>
        <rFont val="Microsoft YaHei"/>
        <family val="2"/>
        <charset val="134"/>
      </rPr>
      <t xml:space="preserve">N18</t>
    </r>
    <r>
      <rPr>
        <sz val="10"/>
        <color rgb="FF000000"/>
        <rFont val="宋体"/>
        <family val="0"/>
        <charset val="134"/>
      </rPr>
      <t xml:space="preserve">色号</t>
    </r>
    <r>
      <rPr>
        <sz val="10"/>
        <color rgb="FF000000"/>
        <rFont val="Microsoft YaHei"/>
        <family val="2"/>
        <charset val="134"/>
      </rPr>
      <t xml:space="preserve">2.0 30ml</t>
    </r>
  </si>
  <si>
    <t xml:space="preserve">773602643554</t>
  </si>
  <si>
    <t xml:space="preserve">AC5</t>
  </si>
  <si>
    <t xml:space="preserve">轻变形1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</si>
  <si>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弹簧三件套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弹簧水 </t>
    </r>
    <r>
      <rPr>
        <sz val="10"/>
        <color rgb="FF000000"/>
        <rFont val="Microsoft YaHei"/>
        <family val="2"/>
        <charset val="134"/>
      </rPr>
      <t xml:space="preserve">200ml </t>
    </r>
    <r>
      <rPr>
        <sz val="10"/>
        <color rgb="FF000000"/>
        <rFont val="宋体"/>
        <family val="0"/>
        <charset val="134"/>
      </rPr>
      <t xml:space="preserve">新版</t>
    </r>
    <r>
      <rPr>
        <sz val="10"/>
        <color rgb="FF000000"/>
        <rFont val="Microsoft YaHei"/>
        <family val="2"/>
        <charset val="134"/>
      </rPr>
      <t xml:space="preserve">+ </t>
    </r>
    <r>
      <rPr>
        <sz val="10"/>
        <color rgb="FF000000"/>
        <rFont val="宋体"/>
        <family val="0"/>
        <charset val="134"/>
      </rPr>
      <t xml:space="preserve">弹簧日霜清爽型新版 </t>
    </r>
    <r>
      <rPr>
        <sz val="10"/>
        <color rgb="FF000000"/>
        <rFont val="Microsoft YaHei"/>
        <family val="2"/>
        <charset val="134"/>
      </rPr>
      <t xml:space="preserve">50ml + </t>
    </r>
    <r>
      <rPr>
        <sz val="10"/>
        <color rgb="FF000000"/>
        <rFont val="宋体"/>
        <family val="0"/>
        <charset val="134"/>
      </rPr>
      <t xml:space="preserve">弹簧晚霜清爽型新版 </t>
    </r>
    <r>
      <rPr>
        <sz val="10"/>
        <color rgb="FF000000"/>
        <rFont val="Microsoft YaHei"/>
        <family val="2"/>
        <charset val="134"/>
      </rPr>
      <t xml:space="preserve">50ml )</t>
    </r>
  </si>
  <si>
    <t xml:space="preserve">3666057337017</t>
  </si>
  <si>
    <t xml:space="preserve">538125B</t>
  </si>
  <si>
    <t xml:space="preserve">115-260813-120C</t>
  </si>
  <si>
    <t xml:space="preserve">轻变形480+600+478+重变形120+重破损轻变形2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</si>
  <si>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孕期两件套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抚纹霜 </t>
    </r>
    <r>
      <rPr>
        <sz val="10"/>
        <color rgb="FF000000"/>
        <rFont val="Microsoft YaHei"/>
        <family val="2"/>
        <charset val="134"/>
      </rPr>
      <t xml:space="preserve">175ml + </t>
    </r>
    <r>
      <rPr>
        <sz val="10"/>
        <color rgb="FF000000"/>
        <rFont val="宋体"/>
        <family val="0"/>
        <charset val="134"/>
      </rPr>
      <t xml:space="preserve">护理油 </t>
    </r>
    <r>
      <rPr>
        <sz val="10"/>
        <color rgb="FF000000"/>
        <rFont val="Microsoft YaHei"/>
        <family val="2"/>
        <charset val="134"/>
      </rPr>
      <t xml:space="preserve">100ml )</t>
    </r>
  </si>
  <si>
    <t xml:space="preserve">3666057356667</t>
  </si>
  <si>
    <t xml:space="preserve">0609187</t>
  </si>
  <si>
    <t xml:space="preserve">0621067</t>
  </si>
  <si>
    <t xml:space="preserve">0610272</t>
  </si>
  <si>
    <t xml:space="preserve">0613076</t>
  </si>
  <si>
    <t xml:space="preserve">轻变形3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</si>
  <si>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1C0 30ml</t>
    </r>
  </si>
  <si>
    <t xml:space="preserve">887167496385</t>
  </si>
  <si>
    <t xml:space="preserve">/</t>
  </si>
  <si>
    <t xml:space="preserve">A16</t>
  </si>
  <si>
    <t xml:space="preserve">115-260813-116C</t>
  </si>
  <si>
    <r>
      <rPr>
        <sz val="10"/>
        <color rgb="FF000000"/>
        <rFont val="Microsoft YaHei"/>
        <family val="2"/>
        <charset val="134"/>
      </rPr>
      <t xml:space="preserve">SK-II </t>
    </r>
    <r>
      <rPr>
        <sz val="10"/>
        <color rgb="FF000000"/>
        <rFont val="宋体"/>
        <family val="0"/>
        <charset val="134"/>
      </rPr>
      <t xml:space="preserve">小灯泡精华露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</si>
  <si>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4979006116465</t>
  </si>
  <si>
    <t xml:space="preserve">6141211820</t>
  </si>
  <si>
    <t xml:space="preserve">6084211820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</si>
  <si>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沁水粉底液 </t>
    </r>
    <r>
      <rPr>
        <sz val="10"/>
        <color rgb="FF000000"/>
        <rFont val="Microsoft YaHei"/>
        <family val="2"/>
        <charset val="134"/>
      </rPr>
      <t xml:space="preserve">2CO 30ml</t>
    </r>
  </si>
  <si>
    <t xml:space="preserve">887167555686</t>
  </si>
  <si>
    <t xml:space="preserve">B65</t>
  </si>
  <si>
    <t xml:space="preserve">C45</t>
  </si>
  <si>
    <t xml:space="preserve">D65</t>
  </si>
  <si>
    <t xml:space="preserve">A26</t>
  </si>
  <si>
    <t xml:space="preserve">A45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</si>
  <si>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琥珀卸妆油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</si>
  <si>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4936968814372</t>
  </si>
  <si>
    <t xml:space="preserve">78A200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</si>
  <si>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持妆粉底液 </t>
    </r>
    <r>
      <rPr>
        <sz val="10"/>
        <color rgb="FF000000"/>
        <rFont val="Microsoft YaHei"/>
        <family val="2"/>
        <charset val="134"/>
      </rPr>
      <t xml:space="preserve">PO-01</t>
    </r>
    <r>
      <rPr>
        <sz val="10"/>
        <color rgb="FF000000"/>
        <rFont val="宋体"/>
        <family val="0"/>
        <charset val="134"/>
      </rPr>
      <t xml:space="preserve">色号二代 </t>
    </r>
    <r>
      <rPr>
        <sz val="10"/>
        <color rgb="FF000000"/>
        <rFont val="Microsoft YaHei"/>
        <family val="2"/>
        <charset val="134"/>
      </rPr>
      <t xml:space="preserve">SPF40 30ml</t>
    </r>
  </si>
  <si>
    <t xml:space="preserve">3614273840996</t>
  </si>
  <si>
    <t xml:space="preserve">40ZN000</t>
  </si>
  <si>
    <t xml:space="preserve">40ZO04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</si>
  <si>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沁水粉底液 </t>
    </r>
    <r>
      <rPr>
        <sz val="10"/>
        <color rgb="FF000000"/>
        <rFont val="Microsoft YaHei"/>
        <family val="2"/>
        <charset val="134"/>
      </rPr>
      <t xml:space="preserve">1CO 30ml</t>
    </r>
  </si>
  <si>
    <t xml:space="preserve">887167555662</t>
  </si>
  <si>
    <t xml:space="preserve">E85</t>
  </si>
  <si>
    <t xml:space="preserve">AA5</t>
  </si>
  <si>
    <t xml:space="preserve">E45</t>
  </si>
  <si>
    <t xml:space="preserve">G45</t>
  </si>
  <si>
    <t xml:space="preserve">C65</t>
  </si>
  <si>
    <t xml:space="preserve">BA5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</si>
  <si>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白金粉底液 </t>
    </r>
    <r>
      <rPr>
        <sz val="10"/>
        <color rgb="FF000000"/>
        <rFont val="Microsoft YaHei"/>
        <family val="2"/>
        <charset val="134"/>
      </rPr>
      <t xml:space="preserve">1CO 30ml</t>
    </r>
  </si>
  <si>
    <t xml:space="preserve">887167456709</t>
  </si>
  <si>
    <t xml:space="preserve">B25</t>
  </si>
  <si>
    <t xml:space="preserve">B45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</si>
  <si>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白金粉底液 </t>
    </r>
    <r>
      <rPr>
        <sz val="10"/>
        <color rgb="FF000000"/>
        <rFont val="Microsoft YaHei"/>
        <family val="2"/>
        <charset val="134"/>
      </rPr>
      <t xml:space="preserve">2CO 30ml</t>
    </r>
  </si>
  <si>
    <t xml:space="preserve">887167464186</t>
  </si>
  <si>
    <t xml:space="preserve">E75</t>
  </si>
  <si>
    <t xml:space="preserve">A75</t>
  </si>
  <si>
    <t xml:space="preserve">6068211820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</si>
  <si>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</si>
  <si>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3666057202520</t>
  </si>
  <si>
    <t xml:space="preserve">0547130</t>
  </si>
  <si>
    <r>
      <rPr>
        <sz val="10"/>
        <color rgb="FF000000"/>
        <rFont val="Microsoft YaHei"/>
        <family val="2"/>
        <charset val="134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日夜乳三件套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日乳 </t>
    </r>
    <r>
      <rPr>
        <sz val="10"/>
        <color rgb="FF000000"/>
        <rFont val="Microsoft YaHei"/>
        <family val="2"/>
        <charset val="134"/>
      </rPr>
      <t xml:space="preserve">125ml + </t>
    </r>
    <r>
      <rPr>
        <sz val="10"/>
        <color rgb="FF000000"/>
        <rFont val="宋体"/>
        <family val="0"/>
        <charset val="134"/>
      </rPr>
      <t xml:space="preserve">夜乳 </t>
    </r>
    <r>
      <rPr>
        <sz val="10"/>
        <color rgb="FF000000"/>
        <rFont val="Microsoft YaHei"/>
        <family val="2"/>
        <charset val="134"/>
      </rPr>
      <t xml:space="preserve">125ml + </t>
    </r>
    <r>
      <rPr>
        <sz val="10"/>
        <color rgb="FF000000"/>
        <rFont val="宋体"/>
        <family val="0"/>
        <charset val="134"/>
      </rPr>
      <t xml:space="preserve">精华水 </t>
    </r>
    <r>
      <rPr>
        <sz val="10"/>
        <color rgb="FF000000"/>
        <rFont val="Microsoft YaHei"/>
        <family val="2"/>
        <charset val="134"/>
      </rPr>
      <t xml:space="preserve">170ml )</t>
    </r>
  </si>
  <si>
    <t xml:space="preserve">8885021096933</t>
  </si>
  <si>
    <t xml:space="preserve">5300R5</t>
  </si>
  <si>
    <r>
      <rPr>
        <sz val="11"/>
        <color rgb="FF000000"/>
        <rFont val="宋体"/>
        <family val="0"/>
        <charset val="134"/>
      </rPr>
      <t xml:space="preserve">轻变形效期模糊2+轻变形轻磨损59+</t>
    </r>
    <r>
      <rPr>
        <sz val="11"/>
        <color rgb="FFFF0000"/>
        <rFont val="宋体"/>
        <family val="0"/>
        <charset val="134"/>
      </rPr>
      <t xml:space="preserve">轻变形效期模糊鉴定残外盒无封口内物无塑封1</t>
    </r>
  </si>
  <si>
    <t xml:space="preserve">5302T5</t>
  </si>
  <si>
    <r>
      <rPr>
        <sz val="11"/>
        <color rgb="FF000000"/>
        <rFont val="宋体"/>
        <family val="0"/>
        <charset val="134"/>
      </rPr>
      <t xml:space="preserve">轻变形轻磨损效期模糊13+轻变形轻磨损72+</t>
    </r>
    <r>
      <rPr>
        <sz val="11"/>
        <color rgb="FFFF0000"/>
        <rFont val="宋体"/>
        <family val="0"/>
        <charset val="134"/>
      </rPr>
      <t xml:space="preserve">轻变形轻磨损效期模糊鉴定残外盒无封口内物无塑封1</t>
    </r>
  </si>
  <si>
    <t xml:space="preserve">5057J5</t>
  </si>
  <si>
    <r>
      <rPr>
        <sz val="11"/>
        <color rgb="FF000000"/>
        <rFont val="宋体"/>
        <family val="0"/>
        <charset val="134"/>
      </rPr>
      <t xml:space="preserve">轻变形轻磨损效期模糊3+</t>
    </r>
    <r>
      <rPr>
        <sz val="11"/>
        <color rgb="FFFF0000"/>
        <rFont val="宋体"/>
        <family val="0"/>
        <charset val="134"/>
      </rPr>
      <t xml:space="preserve">轻变形轻磨损效期模糊鉴定残外盒无封口内物无塑封1</t>
    </r>
  </si>
  <si>
    <t xml:space="preserve">5171N5</t>
  </si>
  <si>
    <t xml:space="preserve">轻变形轻磨损鉴定残外盒无封口内物无塑封1</t>
  </si>
  <si>
    <t xml:space="preserve">5241Q5</t>
  </si>
  <si>
    <r>
      <rPr>
        <sz val="11"/>
        <color rgb="FF000000"/>
        <rFont val="宋体"/>
        <family val="0"/>
        <charset val="134"/>
      </rPr>
      <t xml:space="preserve">轻变形轻磨损7+</t>
    </r>
    <r>
      <rPr>
        <sz val="11"/>
        <color rgb="FFFF0000"/>
        <rFont val="宋体"/>
        <family val="0"/>
        <charset val="134"/>
      </rPr>
      <t xml:space="preserve">轻变形轻磨损鉴定残外盒无封口内物无塑封1</t>
    </r>
  </si>
  <si>
    <t xml:space="preserve">5353D5</t>
  </si>
  <si>
    <r>
      <rPr>
        <sz val="11"/>
        <color rgb="FFFF0000"/>
        <rFont val="宋体"/>
        <family val="0"/>
        <charset val="134"/>
      </rPr>
      <t xml:space="preserve">轻变形轻磨损效期模糊鉴定残外盒无封口内物无塑封1</t>
    </r>
    <r>
      <rPr>
        <sz val="11"/>
        <color rgb="FF000000"/>
        <rFont val="宋体"/>
        <family val="0"/>
        <charset val="134"/>
      </rPr>
      <t xml:space="preserve">+轻变形轻磨损19</t>
    </r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</si>
  <si>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智妍乳液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</si>
  <si>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887167589230</t>
  </si>
  <si>
    <r>
      <rPr>
        <sz val="10"/>
        <color rgb="FF000000"/>
        <rFont val="Microsoft YaHei"/>
        <family val="2"/>
        <charset val="134"/>
      </rPr>
      <t xml:space="preserve">Bvlgari </t>
    </r>
    <r>
      <rPr>
        <sz val="10"/>
        <color rgb="FF000000"/>
        <rFont val="宋体"/>
        <family val="0"/>
        <charset val="134"/>
      </rPr>
      <t xml:space="preserve">宝格丽 花漾恋曲护手霜 </t>
    </r>
    <r>
      <rPr>
        <sz val="10"/>
        <color rgb="FF000000"/>
        <rFont val="Microsoft YaHei"/>
        <family val="2"/>
        <charset val="134"/>
      </rPr>
      <t xml:space="preserve">40ml</t>
    </r>
  </si>
  <si>
    <t xml:space="preserve">783320422997</t>
  </si>
  <si>
    <t xml:space="preserve">00R94R3</t>
  </si>
  <si>
    <t xml:space="preserve">115-260813-118C</t>
  </si>
  <si>
    <r>
      <rPr>
        <sz val="11"/>
        <color rgb="FF000000"/>
        <rFont val="宋体"/>
        <family val="0"/>
        <charset val="134"/>
      </rPr>
      <t xml:space="preserve">塑封膜开口褶皱15+</t>
    </r>
    <r>
      <rPr>
        <sz val="11"/>
        <color rgb="FFFF0000"/>
        <rFont val="宋体"/>
        <family val="0"/>
        <charset val="134"/>
      </rPr>
      <t xml:space="preserve">变形鉴定残无塑封1</t>
    </r>
  </si>
  <si>
    <r>
      <rPr>
        <sz val="10"/>
        <color rgb="FF000000"/>
        <rFont val="Microsoft YaHei"/>
        <family val="2"/>
        <charset val="134"/>
      </rPr>
      <t xml:space="preserve">Bvlgari </t>
    </r>
    <r>
      <rPr>
        <sz val="10"/>
        <color rgb="FF000000"/>
        <rFont val="宋体"/>
        <family val="0"/>
        <charset val="134"/>
      </rPr>
      <t xml:space="preserve">宝格丽 璀璨骄阳沐浴露 </t>
    </r>
    <r>
      <rPr>
        <sz val="10"/>
        <color rgb="FF000000"/>
        <rFont val="Microsoft YaHei"/>
        <family val="2"/>
        <charset val="134"/>
      </rPr>
      <t xml:space="preserve">250ml</t>
    </r>
  </si>
  <si>
    <t xml:space="preserve">783320422904</t>
  </si>
  <si>
    <t xml:space="preserve">11R20AI1</t>
  </si>
  <si>
    <t xml:space="preserve">鉴定残无塑封1</t>
  </si>
  <si>
    <t xml:space="preserve">11R20AI2</t>
  </si>
  <si>
    <t xml:space="preserve">00S25AI1</t>
  </si>
  <si>
    <t xml:space="preserve">轻变形鉴定残无塑封1</t>
  </si>
  <si>
    <r>
      <rPr>
        <sz val="10"/>
        <color rgb="FF000000"/>
        <rFont val="Microsoft YaHei"/>
        <family val="2"/>
        <charset val="134"/>
      </rPr>
      <t xml:space="preserve">Bvlgari </t>
    </r>
    <r>
      <rPr>
        <sz val="10"/>
        <color rgb="FF000000"/>
        <rFont val="宋体"/>
        <family val="0"/>
        <charset val="134"/>
      </rPr>
      <t xml:space="preserve">宝格丽 花漾恋曲沐浴露 </t>
    </r>
    <r>
      <rPr>
        <sz val="10"/>
        <color rgb="FF000000"/>
        <rFont val="Microsoft YaHei"/>
        <family val="2"/>
        <charset val="134"/>
      </rPr>
      <t xml:space="preserve">250ml</t>
    </r>
  </si>
  <si>
    <t xml:space="preserve">783320422980</t>
  </si>
  <si>
    <t xml:space="preserve">00R9AI3</t>
  </si>
  <si>
    <t xml:space="preserve">11R19AI1</t>
  </si>
  <si>
    <t xml:space="preserve">Bvlgari 宝格丽 无尽热吻护手霜 40ml</t>
  </si>
  <si>
    <t xml:space="preserve">783320423659</t>
  </si>
  <si>
    <t xml:space="preserve">00R96R1</t>
  </si>
  <si>
    <t xml:space="preserve">Bvlgari 宝格丽 无尽热吻沐浴露 250ml</t>
  </si>
  <si>
    <t xml:space="preserve">783320423642</t>
  </si>
  <si>
    <t xml:space="preserve">01R17AI1</t>
  </si>
  <si>
    <t xml:space="preserve">BYREDO 柏芮朵 非洲之旅护手霜 30ml</t>
  </si>
  <si>
    <t xml:space="preserve">7340032859744实物条码7340032859751</t>
  </si>
  <si>
    <t xml:space="preserve">4058SM</t>
  </si>
  <si>
    <t xml:space="preserve">Biotherm 碧欧泉 男士水动力肌肤解渴棒 9g</t>
  </si>
  <si>
    <t xml:space="preserve">4936968870323</t>
  </si>
  <si>
    <t xml:space="preserve">78Y94K</t>
  </si>
  <si>
    <t xml:space="preserve">BYREDO 柏芮朵 荒漠孤魂护手霜 30ml</t>
  </si>
  <si>
    <t xml:space="preserve">7340032859829实物条码7340032859836</t>
  </si>
  <si>
    <t xml:space="preserve">4086NM</t>
  </si>
  <si>
    <t xml:space="preserve">轻脏污14+轻变形轻微脏污1</t>
  </si>
  <si>
    <t xml:space="preserve">Tom Ford 汤姆福特 四色眼影盘35色9g</t>
  </si>
  <si>
    <t xml:space="preserve">888066119764</t>
  </si>
  <si>
    <t xml:space="preserve">AB4</t>
  </si>
  <si>
    <t xml:space="preserve">重变形8</t>
  </si>
  <si>
    <t xml:space="preserve">CA4</t>
  </si>
  <si>
    <t xml:space="preserve">重变形2</t>
  </si>
  <si>
    <t xml:space="preserve">BURBERRY 博柏利 四色眼影 05色号 4.7g</t>
  </si>
  <si>
    <t xml:space="preserve">3616306142763</t>
  </si>
  <si>
    <t xml:space="preserve">BURBERRY 博柏利 四色眼影 02色号 4.7g</t>
  </si>
  <si>
    <t xml:space="preserve">3616304253836</t>
  </si>
  <si>
    <t xml:space="preserve">BURBERRY 博柏利 四色眼影 01色号 4.7g</t>
  </si>
  <si>
    <t xml:space="preserve">3616304253829</t>
  </si>
  <si>
    <t xml:space="preserve">Maison Margiela 梅森马吉拉 航行物语身体乳 200ml</t>
  </si>
  <si>
    <t xml:space="preserve">3614273718844</t>
  </si>
  <si>
    <t xml:space="preserve">40Y91U</t>
  </si>
  <si>
    <t xml:space="preserve">增值：拆套210*2=420件/43*3=130件
套海绵头230*1=230件
拆袋子500*1=500件
贴箱唛335个，贴封口贴181件*2个=362件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</si>
</sst>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1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419040</xdr:colOff>
      <xdr:row>8</xdr:row>
      <xdr:rowOff>19440</xdr:rowOff>
    </xdr:from>
    <xdr:to>
      <xdr:col>16</xdr:col>
      <xdr:colOff>601920</xdr:colOff>
      <xdr:row>8</xdr:row>
      <xdr:rowOff>371880</xdr:rowOff>
    </xdr:to>
    <xdr:pic>
      <xdr:nvPicPr>
        <xdr:cNvPr id="0" name="ID_3228BDEBBDF14EED873D5C76AB10D5CA" descr=""/>
        <xdr:cNvPicPr/>
      </xdr:nvPicPr>
      <xdr:blipFill>
        <a:blip r:embed="rId1"/>
        <a:stretch/>
      </xdr:blipFill>
      <xdr:spPr>
        <a:xfrm>
          <a:off x="15652080" y="353412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6</xdr:row>
      <xdr:rowOff>19440</xdr:rowOff>
    </xdr:from>
    <xdr:to>
      <xdr:col>16</xdr:col>
      <xdr:colOff>601920</xdr:colOff>
      <xdr:row>6</xdr:row>
      <xdr:rowOff>371880</xdr:rowOff>
    </xdr:to>
    <xdr:pic>
      <xdr:nvPicPr>
        <xdr:cNvPr id="1" name="ID_1133C0375BD342DF89057F0BE989E7D1" descr=""/>
        <xdr:cNvPicPr/>
      </xdr:nvPicPr>
      <xdr:blipFill>
        <a:blip r:embed="rId2"/>
        <a:stretch/>
      </xdr:blipFill>
      <xdr:spPr>
        <a:xfrm>
          <a:off x="15652080" y="228960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223200</xdr:colOff>
      <xdr:row>49</xdr:row>
      <xdr:rowOff>19080</xdr:rowOff>
    </xdr:from>
    <xdr:to>
      <xdr:col>16</xdr:col>
      <xdr:colOff>797760</xdr:colOff>
      <xdr:row>49</xdr:row>
      <xdr:rowOff>371880</xdr:rowOff>
    </xdr:to>
    <xdr:pic>
      <xdr:nvPicPr>
        <xdr:cNvPr id="2" name="ID_40F74FCF34844301BE9451B3DA1AA1A3" descr=""/>
        <xdr:cNvPicPr/>
      </xdr:nvPicPr>
      <xdr:blipFill>
        <a:blip r:embed="rId3"/>
        <a:stretch/>
      </xdr:blipFill>
      <xdr:spPr>
        <a:xfrm>
          <a:off x="15456240" y="28616400"/>
          <a:ext cx="57456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419040</xdr:colOff>
      <xdr:row>49</xdr:row>
      <xdr:rowOff>19080</xdr:rowOff>
    </xdr:from>
    <xdr:to>
      <xdr:col>17</xdr:col>
      <xdr:colOff>601920</xdr:colOff>
      <xdr:row>49</xdr:row>
      <xdr:rowOff>371880</xdr:rowOff>
    </xdr:to>
    <xdr:pic>
      <xdr:nvPicPr>
        <xdr:cNvPr id="3" name="ID_ABF2C2C2E93A4F2BA6967D0D0C491864" descr=""/>
        <xdr:cNvPicPr/>
      </xdr:nvPicPr>
      <xdr:blipFill>
        <a:blip r:embed="rId4"/>
        <a:stretch/>
      </xdr:blipFill>
      <xdr:spPr>
        <a:xfrm>
          <a:off x="16664400" y="2861640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26</xdr:row>
      <xdr:rowOff>19440</xdr:rowOff>
    </xdr:from>
    <xdr:to>
      <xdr:col>16</xdr:col>
      <xdr:colOff>601920</xdr:colOff>
      <xdr:row>26</xdr:row>
      <xdr:rowOff>371880</xdr:rowOff>
    </xdr:to>
    <xdr:pic>
      <xdr:nvPicPr>
        <xdr:cNvPr id="4" name="ID_1E1E216F6B834200B611434760E8FFB6" descr=""/>
        <xdr:cNvPicPr/>
      </xdr:nvPicPr>
      <xdr:blipFill>
        <a:blip r:embed="rId5"/>
        <a:stretch/>
      </xdr:blipFill>
      <xdr:spPr>
        <a:xfrm>
          <a:off x="15652080" y="1473552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15</xdr:row>
      <xdr:rowOff>19440</xdr:rowOff>
    </xdr:from>
    <xdr:to>
      <xdr:col>16</xdr:col>
      <xdr:colOff>601920</xdr:colOff>
      <xdr:row>15</xdr:row>
      <xdr:rowOff>372240</xdr:rowOff>
    </xdr:to>
    <xdr:pic>
      <xdr:nvPicPr>
        <xdr:cNvPr id="5" name="ID_91C67DF67A664879914DA5D1B6B0CC43" descr=""/>
        <xdr:cNvPicPr/>
      </xdr:nvPicPr>
      <xdr:blipFill>
        <a:blip r:embed="rId6"/>
        <a:stretch/>
      </xdr:blipFill>
      <xdr:spPr>
        <a:xfrm>
          <a:off x="15652080" y="789012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9</xdr:row>
      <xdr:rowOff>19440</xdr:rowOff>
    </xdr:from>
    <xdr:to>
      <xdr:col>16</xdr:col>
      <xdr:colOff>601920</xdr:colOff>
      <xdr:row>9</xdr:row>
      <xdr:rowOff>371880</xdr:rowOff>
    </xdr:to>
    <xdr:pic>
      <xdr:nvPicPr>
        <xdr:cNvPr id="6" name="ID_D1E2CB3776E74A42B44E8D1772BD7B9B" descr=""/>
        <xdr:cNvPicPr/>
      </xdr:nvPicPr>
      <xdr:blipFill>
        <a:blip r:embed="rId7"/>
        <a:stretch/>
      </xdr:blipFill>
      <xdr:spPr>
        <a:xfrm>
          <a:off x="15652080" y="415656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419040</xdr:colOff>
      <xdr:row>9</xdr:row>
      <xdr:rowOff>19440</xdr:rowOff>
    </xdr:from>
    <xdr:to>
      <xdr:col>17</xdr:col>
      <xdr:colOff>601920</xdr:colOff>
      <xdr:row>9</xdr:row>
      <xdr:rowOff>371880</xdr:rowOff>
    </xdr:to>
    <xdr:pic>
      <xdr:nvPicPr>
        <xdr:cNvPr id="7" name="ID_F0B7AFFA3F0F40739E91DFE5FDDC2BBB" descr=""/>
        <xdr:cNvPicPr/>
      </xdr:nvPicPr>
      <xdr:blipFill>
        <a:blip r:embed="rId8"/>
        <a:stretch/>
      </xdr:blipFill>
      <xdr:spPr>
        <a:xfrm>
          <a:off x="16664400" y="415656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351000</xdr:colOff>
      <xdr:row>9</xdr:row>
      <xdr:rowOff>19440</xdr:rowOff>
    </xdr:from>
    <xdr:to>
      <xdr:col>18</xdr:col>
      <xdr:colOff>670320</xdr:colOff>
      <xdr:row>10</xdr:row>
      <xdr:rowOff>17280</xdr:rowOff>
    </xdr:to>
    <xdr:pic>
      <xdr:nvPicPr>
        <xdr:cNvPr id="8" name="ID_E4AA0201060F455D822AE5857B3C3685" descr=""/>
        <xdr:cNvPicPr/>
      </xdr:nvPicPr>
      <xdr:blipFill>
        <a:blip r:embed="rId9"/>
        <a:stretch/>
      </xdr:blipFill>
      <xdr:spPr>
        <a:xfrm>
          <a:off x="17608320" y="4156560"/>
          <a:ext cx="319320" cy="619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13</xdr:row>
      <xdr:rowOff>19440</xdr:rowOff>
    </xdr:from>
    <xdr:to>
      <xdr:col>16</xdr:col>
      <xdr:colOff>601920</xdr:colOff>
      <xdr:row>13</xdr:row>
      <xdr:rowOff>371880</xdr:rowOff>
    </xdr:to>
    <xdr:pic>
      <xdr:nvPicPr>
        <xdr:cNvPr id="9" name="ID_E90F9D30295E4954AC05BA5CBF6279CF" descr=""/>
        <xdr:cNvPicPr/>
      </xdr:nvPicPr>
      <xdr:blipFill>
        <a:blip r:embed="rId10"/>
        <a:stretch/>
      </xdr:blipFill>
      <xdr:spPr>
        <a:xfrm>
          <a:off x="15652080" y="6645600"/>
          <a:ext cx="182880" cy="35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41</xdr:row>
      <xdr:rowOff>20880</xdr:rowOff>
    </xdr:from>
    <xdr:to>
      <xdr:col>16</xdr:col>
      <xdr:colOff>601920</xdr:colOff>
      <xdr:row>41</xdr:row>
      <xdr:rowOff>372240</xdr:rowOff>
    </xdr:to>
    <xdr:pic>
      <xdr:nvPicPr>
        <xdr:cNvPr id="10" name="ID_762CE4DE80F144119783F721D0224032" descr=""/>
        <xdr:cNvPicPr/>
      </xdr:nvPicPr>
      <xdr:blipFill>
        <a:blip r:embed="rId11"/>
        <a:stretch/>
      </xdr:blipFill>
      <xdr:spPr>
        <a:xfrm>
          <a:off x="15652080" y="24071400"/>
          <a:ext cx="182880" cy="35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223200</xdr:colOff>
      <xdr:row>42</xdr:row>
      <xdr:rowOff>20160</xdr:rowOff>
    </xdr:from>
    <xdr:to>
      <xdr:col>16</xdr:col>
      <xdr:colOff>797760</xdr:colOff>
      <xdr:row>42</xdr:row>
      <xdr:rowOff>371160</xdr:rowOff>
    </xdr:to>
    <xdr:pic>
      <xdr:nvPicPr>
        <xdr:cNvPr id="11" name="ID_8C335DF842154EDEBA9094E72FF29A22" descr=""/>
        <xdr:cNvPicPr/>
      </xdr:nvPicPr>
      <xdr:blipFill>
        <a:blip r:embed="rId12"/>
        <a:stretch/>
      </xdr:blipFill>
      <xdr:spPr>
        <a:xfrm>
          <a:off x="15456240" y="24832800"/>
          <a:ext cx="574560" cy="351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223200</xdr:colOff>
      <xdr:row>45</xdr:row>
      <xdr:rowOff>20160</xdr:rowOff>
    </xdr:from>
    <xdr:to>
      <xdr:col>16</xdr:col>
      <xdr:colOff>797760</xdr:colOff>
      <xdr:row>45</xdr:row>
      <xdr:rowOff>370440</xdr:rowOff>
    </xdr:to>
    <xdr:pic>
      <xdr:nvPicPr>
        <xdr:cNvPr id="12" name="ID_B14E7A4CCA724DBBA66CB4C0545A7E51" descr=""/>
        <xdr:cNvPicPr/>
      </xdr:nvPicPr>
      <xdr:blipFill>
        <a:blip r:embed="rId13"/>
        <a:stretch/>
      </xdr:blipFill>
      <xdr:spPr>
        <a:xfrm>
          <a:off x="15456240" y="26712360"/>
          <a:ext cx="574560" cy="350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223200</xdr:colOff>
      <xdr:row>46</xdr:row>
      <xdr:rowOff>19800</xdr:rowOff>
    </xdr:from>
    <xdr:to>
      <xdr:col>16</xdr:col>
      <xdr:colOff>797760</xdr:colOff>
      <xdr:row>46</xdr:row>
      <xdr:rowOff>370440</xdr:rowOff>
    </xdr:to>
    <xdr:pic>
      <xdr:nvPicPr>
        <xdr:cNvPr id="13" name="ID_53CB3887968642B5A84C71CAB857D3AC" descr=""/>
        <xdr:cNvPicPr/>
      </xdr:nvPicPr>
      <xdr:blipFill>
        <a:blip r:embed="rId14"/>
        <a:stretch/>
      </xdr:blipFill>
      <xdr:spPr>
        <a:xfrm>
          <a:off x="15456240" y="27283680"/>
          <a:ext cx="574560" cy="35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419040</xdr:colOff>
      <xdr:row>46</xdr:row>
      <xdr:rowOff>19800</xdr:rowOff>
    </xdr:from>
    <xdr:to>
      <xdr:col>17</xdr:col>
      <xdr:colOff>601920</xdr:colOff>
      <xdr:row>46</xdr:row>
      <xdr:rowOff>370440</xdr:rowOff>
    </xdr:to>
    <xdr:pic>
      <xdr:nvPicPr>
        <xdr:cNvPr id="14" name="ID_5BDCE4AC25A249CF9C32A314132DDAA0" descr=""/>
        <xdr:cNvPicPr/>
      </xdr:nvPicPr>
      <xdr:blipFill>
        <a:blip r:embed="rId15"/>
        <a:stretch/>
      </xdr:blipFill>
      <xdr:spPr>
        <a:xfrm>
          <a:off x="16664400" y="27283680"/>
          <a:ext cx="182880" cy="350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223200</xdr:colOff>
      <xdr:row>41</xdr:row>
      <xdr:rowOff>20880</xdr:rowOff>
    </xdr:from>
    <xdr:to>
      <xdr:col>17</xdr:col>
      <xdr:colOff>797400</xdr:colOff>
      <xdr:row>41</xdr:row>
      <xdr:rowOff>372240</xdr:rowOff>
    </xdr:to>
    <xdr:pic>
      <xdr:nvPicPr>
        <xdr:cNvPr id="15" name="ID_31BED9E6131D47CDA670F214FE9810C1" descr=""/>
        <xdr:cNvPicPr/>
      </xdr:nvPicPr>
      <xdr:blipFill>
        <a:blip r:embed="rId16"/>
        <a:stretch/>
      </xdr:blipFill>
      <xdr:spPr>
        <a:xfrm>
          <a:off x="16468560" y="24071400"/>
          <a:ext cx="574200" cy="351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52</xdr:row>
      <xdr:rowOff>19080</xdr:rowOff>
    </xdr:from>
    <xdr:to>
      <xdr:col>16</xdr:col>
      <xdr:colOff>601920</xdr:colOff>
      <xdr:row>52</xdr:row>
      <xdr:rowOff>371880</xdr:rowOff>
    </xdr:to>
    <xdr:pic>
      <xdr:nvPicPr>
        <xdr:cNvPr id="16" name="ID_02EFD948460B4FA5B5ABED5F87B230E8" descr=""/>
        <xdr:cNvPicPr/>
      </xdr:nvPicPr>
      <xdr:blipFill>
        <a:blip r:embed="rId17"/>
        <a:stretch/>
      </xdr:blipFill>
      <xdr:spPr>
        <a:xfrm>
          <a:off x="15652080" y="2975940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59</xdr:row>
      <xdr:rowOff>19440</xdr:rowOff>
    </xdr:from>
    <xdr:to>
      <xdr:col>16</xdr:col>
      <xdr:colOff>601920</xdr:colOff>
      <xdr:row>59</xdr:row>
      <xdr:rowOff>372240</xdr:rowOff>
    </xdr:to>
    <xdr:pic>
      <xdr:nvPicPr>
        <xdr:cNvPr id="17" name="ID_A4542F1C532E40F880B5A70DFD8091DB" descr=""/>
        <xdr:cNvPicPr/>
      </xdr:nvPicPr>
      <xdr:blipFill>
        <a:blip r:embed="rId18"/>
        <a:stretch/>
      </xdr:blipFill>
      <xdr:spPr>
        <a:xfrm>
          <a:off x="15652080" y="3242664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419040</xdr:colOff>
      <xdr:row>59</xdr:row>
      <xdr:rowOff>19440</xdr:rowOff>
    </xdr:from>
    <xdr:to>
      <xdr:col>17</xdr:col>
      <xdr:colOff>601920</xdr:colOff>
      <xdr:row>59</xdr:row>
      <xdr:rowOff>372240</xdr:rowOff>
    </xdr:to>
    <xdr:pic>
      <xdr:nvPicPr>
        <xdr:cNvPr id="18" name="ID_FE5D5D4659714349A5B299F15D98C1D8" descr=""/>
        <xdr:cNvPicPr/>
      </xdr:nvPicPr>
      <xdr:blipFill>
        <a:blip r:embed="rId19"/>
        <a:stretch/>
      </xdr:blipFill>
      <xdr:spPr>
        <a:xfrm>
          <a:off x="16664400" y="3242664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61</xdr:row>
      <xdr:rowOff>19080</xdr:rowOff>
    </xdr:from>
    <xdr:to>
      <xdr:col>16</xdr:col>
      <xdr:colOff>601920</xdr:colOff>
      <xdr:row>61</xdr:row>
      <xdr:rowOff>371880</xdr:rowOff>
    </xdr:to>
    <xdr:pic>
      <xdr:nvPicPr>
        <xdr:cNvPr id="19" name="ID_5F27F7FEBFA5499FB6B0F4863C2D3E1D" descr=""/>
        <xdr:cNvPicPr/>
      </xdr:nvPicPr>
      <xdr:blipFill>
        <a:blip r:embed="rId20"/>
        <a:stretch/>
      </xdr:blipFill>
      <xdr:spPr>
        <a:xfrm>
          <a:off x="15652080" y="3318840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419040</xdr:colOff>
      <xdr:row>60</xdr:row>
      <xdr:rowOff>19440</xdr:rowOff>
    </xdr:from>
    <xdr:to>
      <xdr:col>16</xdr:col>
      <xdr:colOff>601920</xdr:colOff>
      <xdr:row>60</xdr:row>
      <xdr:rowOff>372240</xdr:rowOff>
    </xdr:to>
    <xdr:pic>
      <xdr:nvPicPr>
        <xdr:cNvPr id="20" name="ID_EF3BF58018EB4CBF8796C1467B30AFA8" descr=""/>
        <xdr:cNvPicPr/>
      </xdr:nvPicPr>
      <xdr:blipFill>
        <a:blip r:embed="rId21"/>
        <a:stretch/>
      </xdr:blipFill>
      <xdr:spPr>
        <a:xfrm>
          <a:off x="15652080" y="32807520"/>
          <a:ext cx="182880" cy="35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370440</xdr:colOff>
      <xdr:row>42</xdr:row>
      <xdr:rowOff>20160</xdr:rowOff>
    </xdr:from>
    <xdr:to>
      <xdr:col>17</xdr:col>
      <xdr:colOff>650160</xdr:colOff>
      <xdr:row>42</xdr:row>
      <xdr:rowOff>564120</xdr:rowOff>
    </xdr:to>
    <xdr:pic>
      <xdr:nvPicPr>
        <xdr:cNvPr id="21" name="ID_21A51727CA5441269B9CA4E283CA87B1" descr=""/>
        <xdr:cNvPicPr/>
      </xdr:nvPicPr>
      <xdr:blipFill>
        <a:blip r:embed="rId22"/>
        <a:stretch/>
      </xdr:blipFill>
      <xdr:spPr>
        <a:xfrm>
          <a:off x="16615800" y="24832800"/>
          <a:ext cx="279720" cy="543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8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pane xSplit="0" ySplit="5" topLeftCell="A41" activePane="bottomLeft" state="frozen"/>
      <selection pane="topLeft" activeCell="D1" activeCellId="0" sqref="D1"/>
      <selection pane="bottomLeft" activeCell="M44" activeCellId="0" sqref="M44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6.99"/>
    <col collapsed="false" customWidth="true" hidden="false" outlineLevel="0" max="16" min="16" style="5" width="28.62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SUM(F5:F534)</f>
        <v>6907</v>
      </c>
      <c r="G4" s="14"/>
      <c r="H4" s="14" t="n">
        <f aca="false">SUM(H5:H534)</f>
        <v>4983</v>
      </c>
      <c r="I4" s="14" t="n">
        <f aca="false">SUM(I5:I534)</f>
        <v>1924</v>
      </c>
      <c r="J4" s="14" t="n">
        <f aca="false">SUM(J5:J534)</f>
        <v>0</v>
      </c>
      <c r="K4" s="14" t="n">
        <f aca="false">SUM(K5:K534)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9" hidden="false" customHeight="true" outlineLevel="0" collapsed="false">
      <c r="A6" s="17" t="n">
        <v>1</v>
      </c>
      <c r="B6" s="17" t="str">
        <f aca="false">IF(C6&lt;&gt;"",$N$3,"")</f>
        <v>20260816</v>
      </c>
      <c r="C6" s="18" t="s">
        <v>28</v>
      </c>
      <c r="D6" s="19" t="s">
        <v>29</v>
      </c>
      <c r="E6" s="19"/>
      <c r="F6" s="17" t="n">
        <v>960</v>
      </c>
      <c r="G6" s="17" t="n">
        <v>240</v>
      </c>
      <c r="H6" s="17" t="n">
        <v>953</v>
      </c>
      <c r="I6" s="17" t="n">
        <v>7</v>
      </c>
      <c r="J6" s="17"/>
      <c r="K6" s="17"/>
      <c r="L6" s="17" t="n">
        <v>0.02</v>
      </c>
      <c r="M6" s="20" t="s">
        <v>30</v>
      </c>
      <c r="N6" s="21" t="inlineStr">
        <is>
          <t>2028-09-01</t>
        </is>
      </c>
      <c r="O6" s="22" t="s">
        <v>31</v>
      </c>
      <c r="P6" s="7" t="s">
        <v>32</v>
      </c>
      <c r="Q6" s="7" t="e">
        <f aca="false">_xlfn.DISPIMG("ID_85237CD3E1284DD5B2FBB2F7FE0011CA",1)</f>
        <v>#NAME?</v>
      </c>
    </row>
    <row r="7" s="7" customFormat="true" ht="49" hidden="false" customHeight="true" outlineLevel="0" collapsed="false">
      <c r="A7" s="17" t="n">
        <v>2</v>
      </c>
      <c r="B7" s="17" t="str">
        <f aca="false">IF(C7&lt;&gt;"",$N$3,"")</f>
        <v>20260816</v>
      </c>
      <c r="C7" s="18" t="s">
        <v>33</v>
      </c>
      <c r="D7" s="19" t="s">
        <v>34</v>
      </c>
      <c r="E7" s="19"/>
      <c r="F7" s="17" t="n">
        <v>252</v>
      </c>
      <c r="G7" s="17" t="n">
        <v>63</v>
      </c>
      <c r="H7" s="17" t="n">
        <v>251</v>
      </c>
      <c r="I7" s="17" t="n">
        <v>1</v>
      </c>
      <c r="J7" s="17"/>
      <c r="K7" s="17"/>
      <c r="L7" s="17" t="n">
        <v>0.11</v>
      </c>
      <c r="M7" s="20" t="s">
        <v>35</v>
      </c>
      <c r="N7" s="21" t="inlineStr">
        <is>
          <t>2028-11-01</t>
        </is>
      </c>
      <c r="O7" s="22" t="s">
        <v>31</v>
      </c>
      <c r="P7" s="7" t="s">
        <v>36</v>
      </c>
    </row>
    <row r="8" s="7" customFormat="true" ht="49" hidden="false" customHeight="true" outlineLevel="0" collapsed="false">
      <c r="A8" s="17" t="n">
        <v>3</v>
      </c>
      <c r="B8" s="17" t="str">
        <f aca="false">IF(C8&lt;&gt;"",$N$3,"")</f>
        <v>20260816</v>
      </c>
      <c r="C8" s="19" t="s">
        <v>37</v>
      </c>
      <c r="D8" s="19" t="s">
        <v>38</v>
      </c>
      <c r="E8" s="19"/>
      <c r="F8" s="17" t="n">
        <v>630</v>
      </c>
      <c r="G8" s="17" t="n">
        <v>63</v>
      </c>
      <c r="H8" s="17" t="n">
        <v>630</v>
      </c>
      <c r="I8" s="17"/>
      <c r="J8" s="17"/>
      <c r="K8" s="17"/>
      <c r="L8" s="17" t="n">
        <v>0.1</v>
      </c>
      <c r="M8" s="20" t="s">
        <v>39</v>
      </c>
      <c r="N8" s="21" t="inlineStr">
        <is>
          <t>2029-03-01</t>
        </is>
      </c>
      <c r="O8" s="22" t="s">
        <v>31</v>
      </c>
    </row>
    <row r="9" s="7" customFormat="true" ht="49" hidden="false" customHeight="true" outlineLevel="0" collapsed="false">
      <c r="A9" s="17" t="n">
        <v>4</v>
      </c>
      <c r="B9" s="17" t="str">
        <f aca="false">IF(C9&lt;&gt;"",$N$3,"")</f>
        <v>20260816</v>
      </c>
      <c r="C9" s="19" t="s">
        <v>40</v>
      </c>
      <c r="D9" s="19" t="s">
        <v>41</v>
      </c>
      <c r="E9" s="19"/>
      <c r="F9" s="17" t="n">
        <v>315</v>
      </c>
      <c r="G9" s="17" t="n">
        <v>63</v>
      </c>
      <c r="H9" s="17" t="n">
        <v>314</v>
      </c>
      <c r="I9" s="17" t="n">
        <v>1</v>
      </c>
      <c r="J9" s="17"/>
      <c r="K9" s="17"/>
      <c r="L9" s="17" t="n">
        <v>0.1</v>
      </c>
      <c r="M9" s="20" t="s">
        <v>42</v>
      </c>
      <c r="N9" s="21" t="inlineStr">
        <is>
          <t>2028-12-01</t>
        </is>
      </c>
      <c r="O9" s="22" t="s">
        <v>31</v>
      </c>
      <c r="P9" s="7" t="s">
        <v>43</v>
      </c>
    </row>
    <row r="10" s="7" customFormat="true" ht="49" hidden="false" customHeight="true" outlineLevel="0" collapsed="false">
      <c r="A10" s="17" t="n">
        <v>5</v>
      </c>
      <c r="B10" s="17" t="str">
        <f aca="false">IF(C10&lt;&gt;"",$N$3,"")</f>
        <v>20260816</v>
      </c>
      <c r="C10" s="19" t="s">
        <v>44</v>
      </c>
      <c r="D10" s="19" t="s">
        <v>45</v>
      </c>
      <c r="E10" s="19"/>
      <c r="F10" s="17" t="n">
        <v>1680</v>
      </c>
      <c r="G10" s="17" t="n">
        <v>10</v>
      </c>
      <c r="H10" s="17"/>
      <c r="I10" s="17" t="n">
        <v>1680</v>
      </c>
      <c r="J10" s="17"/>
      <c r="K10" s="17"/>
      <c r="L10" s="17" t="n">
        <v>0.76</v>
      </c>
      <c r="M10" s="20" t="s">
        <v>46</v>
      </c>
      <c r="N10" s="21"/>
      <c r="O10" s="22" t="s">
        <v>47</v>
      </c>
      <c r="P10" s="7" t="s">
        <v>48</v>
      </c>
    </row>
    <row r="11" s="7" customFormat="true" ht="49" hidden="false" customHeight="true" outlineLevel="0" collapsed="false">
      <c r="A11" s="17" t="n">
        <v>6</v>
      </c>
      <c r="B11" s="23" t="str">
        <f aca="false">IF(C11&lt;&gt;"",$N$3,"")</f>
        <v>20260816</v>
      </c>
      <c r="C11" s="24" t="s">
        <v>49</v>
      </c>
      <c r="D11" s="25" t="s">
        <v>50</v>
      </c>
      <c r="E11" s="26"/>
      <c r="F11" s="27" t="n">
        <v>800</v>
      </c>
      <c r="G11" s="28" t="n">
        <v>15</v>
      </c>
      <c r="H11" s="29" t="n">
        <f aca="false">9+1</f>
        <v>10</v>
      </c>
      <c r="I11" s="28"/>
      <c r="J11" s="28"/>
      <c r="K11" s="23"/>
      <c r="L11" s="28" t="n">
        <v>0.55</v>
      </c>
      <c r="M11" s="30" t="s">
        <v>51</v>
      </c>
      <c r="N11" s="31" t="inlineStr">
        <is>
          <t>2029-03-05</t>
        </is>
      </c>
      <c r="O11" s="22" t="s">
        <v>47</v>
      </c>
    </row>
    <row r="12" s="7" customFormat="true" ht="49" hidden="false" customHeight="true" outlineLevel="0" collapsed="false">
      <c r="A12" s="17"/>
      <c r="B12" s="23"/>
      <c r="C12" s="24"/>
      <c r="D12" s="25"/>
      <c r="E12" s="26"/>
      <c r="F12" s="27"/>
      <c r="G12" s="28"/>
      <c r="H12" s="29" t="n">
        <f aca="false">150+360+243+1</f>
        <v>754</v>
      </c>
      <c r="I12" s="28"/>
      <c r="J12" s="28"/>
      <c r="K12" s="23"/>
      <c r="L12" s="28"/>
      <c r="M12" s="30" t="s">
        <v>52</v>
      </c>
      <c r="N12" s="31" t="inlineStr">
        <is>
          <t>2029-05-28</t>
        </is>
      </c>
      <c r="O12" s="22" t="s">
        <v>47</v>
      </c>
    </row>
    <row r="13" s="7" customFormat="true" ht="49" hidden="false" customHeight="true" outlineLevel="0" collapsed="false">
      <c r="A13" s="17"/>
      <c r="B13" s="23"/>
      <c r="C13" s="24"/>
      <c r="D13" s="25"/>
      <c r="E13" s="26"/>
      <c r="F13" s="27"/>
      <c r="G13" s="28"/>
      <c r="H13" s="29" t="n">
        <f aca="false">16+1</f>
        <v>17</v>
      </c>
      <c r="I13" s="28"/>
      <c r="J13" s="28"/>
      <c r="K13" s="23"/>
      <c r="L13" s="28"/>
      <c r="M13" s="30" t="s">
        <v>53</v>
      </c>
      <c r="N13" s="31" t="inlineStr">
        <is>
          <t>2029-03-12</t>
        </is>
      </c>
      <c r="O13" s="22" t="s">
        <v>47</v>
      </c>
    </row>
    <row r="14" s="7" customFormat="true" ht="49" hidden="false" customHeight="true" outlineLevel="0" collapsed="false">
      <c r="A14" s="17"/>
      <c r="B14" s="23"/>
      <c r="C14" s="24"/>
      <c r="D14" s="25"/>
      <c r="E14" s="26"/>
      <c r="F14" s="27"/>
      <c r="G14" s="28"/>
      <c r="H14" s="29" t="n">
        <f aca="false">16</f>
        <v>16</v>
      </c>
      <c r="I14" s="28" t="n">
        <v>3</v>
      </c>
      <c r="J14" s="28"/>
      <c r="K14" s="23"/>
      <c r="L14" s="28"/>
      <c r="M14" s="30" t="s">
        <v>54</v>
      </c>
      <c r="N14" s="31" t="inlineStr">
        <is>
          <t>2029-04-02</t>
        </is>
      </c>
      <c r="O14" s="22" t="s">
        <v>47</v>
      </c>
      <c r="P14" s="7" t="s">
        <v>55</v>
      </c>
    </row>
    <row r="15" s="7" customFormat="true" ht="49" hidden="false" customHeight="true" outlineLevel="0" collapsed="false">
      <c r="A15" s="17" t="n">
        <v>7</v>
      </c>
      <c r="B15" s="17" t="str">
        <f aca="false">IF(C15&lt;&gt;"",$N$3,"")</f>
        <v>20260816</v>
      </c>
      <c r="C15" s="19" t="s">
        <v>56</v>
      </c>
      <c r="D15" s="19" t="s">
        <v>57</v>
      </c>
      <c r="E15" s="19"/>
      <c r="F15" s="17" t="n">
        <v>28</v>
      </c>
      <c r="G15" s="17" t="s">
        <v>58</v>
      </c>
      <c r="H15" s="17" t="n">
        <v>28</v>
      </c>
      <c r="I15" s="17"/>
      <c r="J15" s="17"/>
      <c r="K15" s="17"/>
      <c r="L15" s="17" t="n">
        <v>0.12</v>
      </c>
      <c r="M15" s="20" t="s">
        <v>59</v>
      </c>
      <c r="N15" s="21" t="inlineStr">
        <is>
          <t>2029-01-01</t>
        </is>
      </c>
      <c r="O15" s="22" t="s">
        <v>60</v>
      </c>
    </row>
    <row r="16" s="7" customFormat="true" ht="49" hidden="false" customHeight="true" outlineLevel="0" collapsed="false">
      <c r="A16" s="17" t="n">
        <v>8</v>
      </c>
      <c r="B16" s="17" t="str">
        <f aca="false">IF(C16&lt;&gt;"",$N$3,"")</f>
        <v>20260816</v>
      </c>
      <c r="C16" s="19" t="s">
        <v>61</v>
      </c>
      <c r="D16" s="19" t="s">
        <v>62</v>
      </c>
      <c r="E16" s="19"/>
      <c r="F16" s="17" t="n">
        <v>34</v>
      </c>
      <c r="G16" s="17" t="s">
        <v>58</v>
      </c>
      <c r="H16" s="17" t="n">
        <v>29</v>
      </c>
      <c r="I16" s="17" t="n">
        <v>1</v>
      </c>
      <c r="J16" s="17"/>
      <c r="K16" s="17"/>
      <c r="L16" s="17" t="n">
        <v>0.17</v>
      </c>
      <c r="M16" s="20" t="s">
        <v>63</v>
      </c>
      <c r="N16" s="21" t="inlineStr">
        <is>
          <t>2029-05-21</t>
        </is>
      </c>
      <c r="O16" s="22" t="s">
        <v>60</v>
      </c>
      <c r="P16" s="7" t="s">
        <v>43</v>
      </c>
    </row>
    <row r="17" s="7" customFormat="true" ht="49" hidden="false" customHeight="true" outlineLevel="0" collapsed="false">
      <c r="A17" s="17"/>
      <c r="B17" s="17"/>
      <c r="C17" s="19"/>
      <c r="D17" s="19"/>
      <c r="E17" s="19"/>
      <c r="F17" s="17"/>
      <c r="G17" s="17"/>
      <c r="H17" s="17" t="n">
        <v>4</v>
      </c>
      <c r="I17" s="17"/>
      <c r="J17" s="17"/>
      <c r="K17" s="17"/>
      <c r="L17" s="17"/>
      <c r="M17" s="20" t="s">
        <v>64</v>
      </c>
      <c r="N17" s="21" t="inlineStr">
        <is>
          <t>2029-03-25</t>
        </is>
      </c>
      <c r="O17" s="22" t="s">
        <v>60</v>
      </c>
    </row>
    <row r="18" s="7" customFormat="true" ht="49" hidden="false" customHeight="true" outlineLevel="0" collapsed="false">
      <c r="A18" s="17" t="n">
        <v>9</v>
      </c>
      <c r="B18" s="17" t="str">
        <f aca="false">IF(C18&lt;&gt;"",$N$3,"")</f>
        <v>20260816</v>
      </c>
      <c r="C18" s="19" t="s">
        <v>65</v>
      </c>
      <c r="D18" s="19" t="s">
        <v>66</v>
      </c>
      <c r="E18" s="19"/>
      <c r="F18" s="17" t="n">
        <v>300</v>
      </c>
      <c r="G18" s="17" t="s">
        <v>58</v>
      </c>
      <c r="H18" s="17" t="n">
        <f aca="false">78+1</f>
        <v>79</v>
      </c>
      <c r="I18" s="17"/>
      <c r="J18" s="17"/>
      <c r="K18" s="17"/>
      <c r="L18" s="17" t="n">
        <v>0.15</v>
      </c>
      <c r="M18" s="20" t="s">
        <v>67</v>
      </c>
      <c r="N18" s="21" t="inlineStr">
        <is>
          <t>2028-06-01</t>
        </is>
      </c>
      <c r="O18" s="22" t="s">
        <v>60</v>
      </c>
    </row>
    <row r="19" s="7" customFormat="true" ht="49" hidden="false" customHeight="true" outlineLevel="0" collapsed="false">
      <c r="A19" s="17"/>
      <c r="B19" s="17"/>
      <c r="C19" s="19"/>
      <c r="D19" s="19"/>
      <c r="E19" s="19"/>
      <c r="F19" s="17"/>
      <c r="G19" s="17"/>
      <c r="H19" s="17" t="n">
        <f aca="false">129+1</f>
        <v>130</v>
      </c>
      <c r="I19" s="17"/>
      <c r="J19" s="17"/>
      <c r="K19" s="17"/>
      <c r="L19" s="17"/>
      <c r="M19" s="20" t="s">
        <v>68</v>
      </c>
      <c r="N19" s="21" t="inlineStr">
        <is>
          <t>2028-04-01</t>
        </is>
      </c>
      <c r="O19" s="22" t="s">
        <v>60</v>
      </c>
    </row>
    <row r="20" s="7" customFormat="true" ht="49" hidden="false" customHeight="true" outlineLevel="0" collapsed="false">
      <c r="A20" s="17"/>
      <c r="B20" s="17"/>
      <c r="C20" s="19"/>
      <c r="D20" s="19"/>
      <c r="E20" s="19"/>
      <c r="F20" s="17"/>
      <c r="G20" s="17"/>
      <c r="H20" s="17" t="n">
        <f aca="false">47+1</f>
        <v>48</v>
      </c>
      <c r="I20" s="17"/>
      <c r="J20" s="17"/>
      <c r="K20" s="17"/>
      <c r="L20" s="17"/>
      <c r="M20" s="20" t="s">
        <v>69</v>
      </c>
      <c r="N20" s="21" t="inlineStr">
        <is>
          <t>2028-06-01</t>
        </is>
      </c>
      <c r="O20" s="22" t="s">
        <v>60</v>
      </c>
    </row>
    <row r="21" s="7" customFormat="true" ht="49" hidden="false" customHeight="true" outlineLevel="0" collapsed="false">
      <c r="A21" s="17"/>
      <c r="B21" s="17"/>
      <c r="C21" s="19"/>
      <c r="D21" s="19"/>
      <c r="E21" s="19"/>
      <c r="F21" s="17"/>
      <c r="G21" s="17"/>
      <c r="H21" s="17" t="n">
        <f aca="false">41+1</f>
        <v>42</v>
      </c>
      <c r="I21" s="17"/>
      <c r="J21" s="17"/>
      <c r="K21" s="17"/>
      <c r="L21" s="17"/>
      <c r="M21" s="20" t="s">
        <v>70</v>
      </c>
      <c r="N21" s="21" t="inlineStr">
        <is>
          <t>2029-02-01</t>
        </is>
      </c>
      <c r="O21" s="22" t="s">
        <v>60</v>
      </c>
    </row>
    <row r="22" s="7" customFormat="true" ht="49" hidden="false" customHeight="true" outlineLevel="0" collapsed="false">
      <c r="A22" s="17"/>
      <c r="B22" s="17"/>
      <c r="C22" s="19"/>
      <c r="D22" s="19"/>
      <c r="E22" s="19"/>
      <c r="F22" s="17"/>
      <c r="G22" s="17"/>
      <c r="H22" s="17" t="n">
        <v>1</v>
      </c>
      <c r="I22" s="17"/>
      <c r="J22" s="17"/>
      <c r="K22" s="17"/>
      <c r="L22" s="17"/>
      <c r="M22" s="20" t="s">
        <v>71</v>
      </c>
      <c r="N22" s="21" t="inlineStr">
        <is>
          <t>2028-04-01</t>
        </is>
      </c>
      <c r="O22" s="22" t="s">
        <v>60</v>
      </c>
    </row>
    <row r="23" s="7" customFormat="true" ht="49" hidden="false" customHeight="true" outlineLevel="0" collapsed="false">
      <c r="A23" s="17" t="n">
        <v>10</v>
      </c>
      <c r="B23" s="17" t="str">
        <f aca="false">IF(C23&lt;&gt;"",$N$3,"")</f>
        <v>20260816</v>
      </c>
      <c r="C23" s="19" t="s">
        <v>72</v>
      </c>
      <c r="D23" s="19" t="s">
        <v>73</v>
      </c>
      <c r="E23" s="19"/>
      <c r="F23" s="17" t="n">
        <v>30</v>
      </c>
      <c r="G23" s="17" t="s">
        <v>58</v>
      </c>
      <c r="H23" s="17" t="n">
        <v>30</v>
      </c>
      <c r="I23" s="17"/>
      <c r="J23" s="17"/>
      <c r="K23" s="17"/>
      <c r="L23" s="17" t="n">
        <v>0.19</v>
      </c>
      <c r="M23" s="20" t="s">
        <v>74</v>
      </c>
      <c r="N23" s="21" t="inlineStr">
        <is>
          <t>2029-01-31</t>
        </is>
      </c>
      <c r="O23" s="22" t="s">
        <v>60</v>
      </c>
    </row>
    <row r="24" s="7" customFormat="true" ht="49" hidden="false" customHeight="true" outlineLevel="0" collapsed="false">
      <c r="A24" s="17" t="n">
        <v>11</v>
      </c>
      <c r="B24" s="17" t="str">
        <f aca="false">IF(C24&lt;&gt;"",$N$3,"")</f>
        <v>20260816</v>
      </c>
      <c r="C24" s="19" t="s">
        <v>75</v>
      </c>
      <c r="D24" s="19" t="s">
        <v>76</v>
      </c>
      <c r="E24" s="19"/>
      <c r="F24" s="17" t="n">
        <v>30</v>
      </c>
      <c r="G24" s="17" t="s">
        <v>58</v>
      </c>
      <c r="H24" s="17" t="n">
        <v>16</v>
      </c>
      <c r="I24" s="17"/>
      <c r="J24" s="17"/>
      <c r="K24" s="17"/>
      <c r="L24" s="17" t="n">
        <v>0.13</v>
      </c>
      <c r="M24" s="20" t="s">
        <v>77</v>
      </c>
      <c r="N24" s="21" t="inlineStr">
        <is>
          <t>2028-11-01</t>
        </is>
      </c>
      <c r="O24" s="22" t="s">
        <v>60</v>
      </c>
    </row>
    <row r="25" s="7" customFormat="true" ht="49" hidden="false" customHeight="true" outlineLevel="0" collapsed="false">
      <c r="A25" s="17"/>
      <c r="B25" s="17"/>
      <c r="C25" s="19"/>
      <c r="D25" s="19"/>
      <c r="E25" s="19"/>
      <c r="F25" s="17"/>
      <c r="G25" s="17"/>
      <c r="H25" s="17" t="n">
        <v>14</v>
      </c>
      <c r="I25" s="17"/>
      <c r="J25" s="17"/>
      <c r="K25" s="17"/>
      <c r="L25" s="17"/>
      <c r="M25" s="20" t="s">
        <v>78</v>
      </c>
      <c r="N25" s="21" t="inlineStr">
        <is>
          <t>2028-10-01</t>
        </is>
      </c>
      <c r="O25" s="22" t="s">
        <v>60</v>
      </c>
    </row>
    <row r="26" s="7" customFormat="true" ht="49" hidden="false" customHeight="true" outlineLevel="0" collapsed="false">
      <c r="A26" s="17" t="n">
        <v>12</v>
      </c>
      <c r="B26" s="17" t="str">
        <f aca="false">IF(C26&lt;&gt;"",$N$3,"")</f>
        <v>20260816</v>
      </c>
      <c r="C26" s="19" t="s">
        <v>79</v>
      </c>
      <c r="D26" s="19" t="s">
        <v>80</v>
      </c>
      <c r="E26" s="19"/>
      <c r="F26" s="17" t="n">
        <v>166</v>
      </c>
      <c r="G26" s="17" t="s">
        <v>58</v>
      </c>
      <c r="H26" s="17" t="n">
        <f aca="false">107+1</f>
        <v>108</v>
      </c>
      <c r="I26" s="17"/>
      <c r="J26" s="17"/>
      <c r="K26" s="17"/>
      <c r="L26" s="17" t="s">
        <v>58</v>
      </c>
      <c r="M26" s="20" t="s">
        <v>81</v>
      </c>
      <c r="N26" s="21" t="inlineStr">
        <is>
          <t>2028-08-01</t>
        </is>
      </c>
      <c r="O26" s="22" t="s">
        <v>60</v>
      </c>
    </row>
    <row r="27" s="7" customFormat="true" ht="49" hidden="false" customHeight="true" outlineLevel="0" collapsed="false">
      <c r="A27" s="17"/>
      <c r="B27" s="17"/>
      <c r="C27" s="19"/>
      <c r="D27" s="19"/>
      <c r="E27" s="19"/>
      <c r="F27" s="17"/>
      <c r="G27" s="17"/>
      <c r="H27" s="17" t="n">
        <f aca="false">23</f>
        <v>23</v>
      </c>
      <c r="I27" s="17" t="n">
        <v>1</v>
      </c>
      <c r="J27" s="17"/>
      <c r="K27" s="17"/>
      <c r="L27" s="17"/>
      <c r="M27" s="20" t="s">
        <v>82</v>
      </c>
      <c r="N27" s="21" t="inlineStr">
        <is>
          <t>2028-10-01</t>
        </is>
      </c>
      <c r="O27" s="22" t="s">
        <v>60</v>
      </c>
      <c r="P27" s="7" t="s">
        <v>36</v>
      </c>
    </row>
    <row r="28" s="7" customFormat="true" ht="49" hidden="false" customHeight="true" outlineLevel="0" collapsed="false">
      <c r="A28" s="17"/>
      <c r="B28" s="17"/>
      <c r="C28" s="19"/>
      <c r="D28" s="19"/>
      <c r="E28" s="19"/>
      <c r="F28" s="17"/>
      <c r="G28" s="17"/>
      <c r="H28" s="17" t="n">
        <f aca="false">12+1</f>
        <v>13</v>
      </c>
      <c r="I28" s="17"/>
      <c r="J28" s="17"/>
      <c r="K28" s="17"/>
      <c r="L28" s="17"/>
      <c r="M28" s="20" t="s">
        <v>83</v>
      </c>
      <c r="N28" s="21" t="inlineStr">
        <is>
          <t>2028-04-01</t>
        </is>
      </c>
      <c r="O28" s="22" t="s">
        <v>60</v>
      </c>
    </row>
    <row r="29" s="7" customFormat="true" ht="49" hidden="false" customHeight="true" outlineLevel="0" collapsed="false">
      <c r="A29" s="17"/>
      <c r="B29" s="17"/>
      <c r="C29" s="19"/>
      <c r="D29" s="19"/>
      <c r="E29" s="19"/>
      <c r="F29" s="17"/>
      <c r="G29" s="17"/>
      <c r="H29" s="17" t="n">
        <f aca="false">17+1</f>
        <v>18</v>
      </c>
      <c r="I29" s="17"/>
      <c r="J29" s="17"/>
      <c r="K29" s="17"/>
      <c r="L29" s="17"/>
      <c r="M29" s="20" t="s">
        <v>84</v>
      </c>
      <c r="N29" s="21" t="inlineStr">
        <is>
          <t>2028-04-01</t>
        </is>
      </c>
      <c r="O29" s="22" t="s">
        <v>60</v>
      </c>
    </row>
    <row r="30" s="7" customFormat="true" ht="49" hidden="false" customHeight="true" outlineLevel="0" collapsed="false">
      <c r="A30" s="17"/>
      <c r="B30" s="17"/>
      <c r="C30" s="19"/>
      <c r="D30" s="19"/>
      <c r="E30" s="19"/>
      <c r="F30" s="17"/>
      <c r="G30" s="17"/>
      <c r="H30" s="17" t="n">
        <f aca="false">2+1</f>
        <v>3</v>
      </c>
      <c r="I30" s="17"/>
      <c r="J30" s="17"/>
      <c r="K30" s="17"/>
      <c r="L30" s="17"/>
      <c r="M30" s="20" t="s">
        <v>85</v>
      </c>
      <c r="N30" s="21" t="inlineStr">
        <is>
          <t>2028-06-01</t>
        </is>
      </c>
      <c r="O30" s="22" t="s">
        <v>60</v>
      </c>
    </row>
    <row r="31" s="7" customFormat="true" ht="49" hidden="false" customHeight="true" outlineLevel="0" collapsed="false">
      <c r="A31" s="17" t="n">
        <v>13</v>
      </c>
      <c r="B31" s="17" t="str">
        <f aca="false">IF(C31&lt;&gt;"",$N$3,"")</f>
        <v>20260816</v>
      </c>
      <c r="C31" s="19" t="s">
        <v>79</v>
      </c>
      <c r="D31" s="19" t="s">
        <v>80</v>
      </c>
      <c r="E31" s="19"/>
      <c r="F31" s="17" t="n">
        <v>30</v>
      </c>
      <c r="G31" s="17" t="s">
        <v>58</v>
      </c>
      <c r="H31" s="17" t="n">
        <v>30</v>
      </c>
      <c r="I31" s="17"/>
      <c r="J31" s="17"/>
      <c r="K31" s="17"/>
      <c r="L31" s="17" t="n">
        <v>0.15</v>
      </c>
      <c r="M31" s="20" t="s">
        <v>86</v>
      </c>
      <c r="N31" s="21" t="inlineStr">
        <is>
          <t>2028-10-01</t>
        </is>
      </c>
      <c r="O31" s="22" t="s">
        <v>60</v>
      </c>
    </row>
    <row r="32" s="7" customFormat="true" ht="49" hidden="false" customHeight="true" outlineLevel="0" collapsed="false">
      <c r="A32" s="17" t="n">
        <v>14</v>
      </c>
      <c r="B32" s="17" t="str">
        <f aca="false">IF(C32&lt;&gt;"",$N$3,"")</f>
        <v>20260816</v>
      </c>
      <c r="C32" s="19" t="s">
        <v>87</v>
      </c>
      <c r="D32" s="19" t="s">
        <v>88</v>
      </c>
      <c r="E32" s="19"/>
      <c r="F32" s="17" t="n">
        <v>30</v>
      </c>
      <c r="G32" s="17" t="s">
        <v>58</v>
      </c>
      <c r="H32" s="17" t="n">
        <v>26</v>
      </c>
      <c r="I32" s="17"/>
      <c r="J32" s="17"/>
      <c r="K32" s="17"/>
      <c r="L32" s="17" t="n">
        <v>0.21</v>
      </c>
      <c r="M32" s="20" t="s">
        <v>89</v>
      </c>
      <c r="N32" s="21" t="inlineStr">
        <is>
          <t>2028-02-01</t>
        </is>
      </c>
      <c r="O32" s="22" t="s">
        <v>60</v>
      </c>
    </row>
    <row r="33" s="7" customFormat="true" ht="49" hidden="false" customHeight="true" outlineLevel="0" collapsed="false">
      <c r="A33" s="17"/>
      <c r="B33" s="17"/>
      <c r="C33" s="19"/>
      <c r="D33" s="19"/>
      <c r="E33" s="19"/>
      <c r="F33" s="17"/>
      <c r="G33" s="17"/>
      <c r="H33" s="17" t="n">
        <v>4</v>
      </c>
      <c r="I33" s="17"/>
      <c r="J33" s="17"/>
      <c r="K33" s="17"/>
      <c r="L33" s="17"/>
      <c r="M33" s="20" t="s">
        <v>90</v>
      </c>
      <c r="N33" s="21" t="inlineStr">
        <is>
          <t>2028-04-01</t>
        </is>
      </c>
      <c r="O33" s="22" t="s">
        <v>60</v>
      </c>
    </row>
    <row r="34" s="7" customFormat="true" ht="49" hidden="false" customHeight="true" outlineLevel="0" collapsed="false">
      <c r="A34" s="17" t="n">
        <v>15</v>
      </c>
      <c r="B34" s="17" t="str">
        <f aca="false">IF(C34&lt;&gt;"",$N$3,"")</f>
        <v>20260816</v>
      </c>
      <c r="C34" s="19" t="s">
        <v>91</v>
      </c>
      <c r="D34" s="19" t="s">
        <v>92</v>
      </c>
      <c r="E34" s="19"/>
      <c r="F34" s="17" t="n">
        <v>30</v>
      </c>
      <c r="G34" s="17" t="s">
        <v>58</v>
      </c>
      <c r="H34" s="17" t="n">
        <v>15</v>
      </c>
      <c r="I34" s="17"/>
      <c r="J34" s="17"/>
      <c r="K34" s="17"/>
      <c r="L34" s="17" t="s">
        <v>58</v>
      </c>
      <c r="M34" s="20" t="s">
        <v>93</v>
      </c>
      <c r="N34" s="21" t="inlineStr">
        <is>
          <t>2028-07-01</t>
        </is>
      </c>
      <c r="O34" s="22" t="s">
        <v>60</v>
      </c>
    </row>
    <row r="35" s="7" customFormat="true" ht="49" hidden="false" customHeight="true" outlineLevel="0" collapsed="false">
      <c r="A35" s="17"/>
      <c r="B35" s="17"/>
      <c r="C35" s="19"/>
      <c r="D35" s="19"/>
      <c r="E35" s="19"/>
      <c r="F35" s="17"/>
      <c r="G35" s="17"/>
      <c r="H35" s="17" t="n">
        <v>4</v>
      </c>
      <c r="I35" s="17"/>
      <c r="J35" s="17"/>
      <c r="K35" s="17"/>
      <c r="L35" s="17"/>
      <c r="M35" s="20" t="s">
        <v>94</v>
      </c>
      <c r="N35" s="21" t="inlineStr">
        <is>
          <t>2028-07-01</t>
        </is>
      </c>
      <c r="O35" s="22" t="s">
        <v>60</v>
      </c>
    </row>
    <row r="36" s="7" customFormat="true" ht="49" hidden="false" customHeight="true" outlineLevel="0" collapsed="false">
      <c r="A36" s="17"/>
      <c r="B36" s="17"/>
      <c r="C36" s="19"/>
      <c r="D36" s="19"/>
      <c r="E36" s="19"/>
      <c r="F36" s="17"/>
      <c r="G36" s="17"/>
      <c r="H36" s="17" t="n">
        <v>5</v>
      </c>
      <c r="I36" s="17"/>
      <c r="J36" s="17"/>
      <c r="K36" s="17"/>
      <c r="L36" s="17"/>
      <c r="M36" s="20" t="s">
        <v>71</v>
      </c>
      <c r="N36" s="21" t="inlineStr">
        <is>
          <t>2028-04-01</t>
        </is>
      </c>
      <c r="O36" s="22" t="s">
        <v>60</v>
      </c>
    </row>
    <row r="37" s="7" customFormat="true" ht="49" hidden="false" customHeight="true" outlineLevel="0" collapsed="false">
      <c r="A37" s="17"/>
      <c r="B37" s="17"/>
      <c r="C37" s="19"/>
      <c r="D37" s="19"/>
      <c r="E37" s="19"/>
      <c r="F37" s="17"/>
      <c r="G37" s="17"/>
      <c r="H37" s="17" t="n">
        <v>6</v>
      </c>
      <c r="I37" s="17"/>
      <c r="J37" s="17"/>
      <c r="K37" s="17"/>
      <c r="L37" s="17"/>
      <c r="M37" s="20" t="s">
        <v>90</v>
      </c>
      <c r="N37" s="21" t="inlineStr">
        <is>
          <t>2028-04-01</t>
        </is>
      </c>
      <c r="O37" s="22" t="s">
        <v>60</v>
      </c>
    </row>
    <row r="38" s="7" customFormat="true" ht="49" hidden="false" customHeight="true" outlineLevel="0" collapsed="false">
      <c r="A38" s="17" t="n">
        <v>16</v>
      </c>
      <c r="B38" s="17" t="str">
        <f aca="false">IF(C38&lt;&gt;"",$N$3,"")</f>
        <v>20260816</v>
      </c>
      <c r="C38" s="19" t="s">
        <v>91</v>
      </c>
      <c r="D38" s="19" t="s">
        <v>92</v>
      </c>
      <c r="E38" s="19"/>
      <c r="F38" s="17" t="n">
        <v>15</v>
      </c>
      <c r="G38" s="17" t="s">
        <v>58</v>
      </c>
      <c r="H38" s="17" t="n">
        <v>15</v>
      </c>
      <c r="I38" s="17"/>
      <c r="J38" s="17"/>
      <c r="K38" s="17"/>
      <c r="L38" s="17" t="n">
        <v>0.21</v>
      </c>
      <c r="M38" s="20" t="s">
        <v>93</v>
      </c>
      <c r="N38" s="21" t="inlineStr">
        <is>
          <t>2028-07-01</t>
        </is>
      </c>
      <c r="O38" s="22" t="s">
        <v>60</v>
      </c>
    </row>
    <row r="39" s="7" customFormat="true" ht="49" hidden="false" customHeight="true" outlineLevel="0" collapsed="false">
      <c r="A39" s="17" t="n">
        <v>17</v>
      </c>
      <c r="B39" s="17" t="str">
        <f aca="false">IF(C39&lt;&gt;"",$N$3,"")</f>
        <v>20260816</v>
      </c>
      <c r="C39" s="19" t="s">
        <v>87</v>
      </c>
      <c r="D39" s="19" t="s">
        <v>88</v>
      </c>
      <c r="E39" s="19"/>
      <c r="F39" s="17" t="n">
        <v>15</v>
      </c>
      <c r="G39" s="17" t="s">
        <v>58</v>
      </c>
      <c r="H39" s="17" t="n">
        <v>15</v>
      </c>
      <c r="I39" s="17"/>
      <c r="J39" s="17"/>
      <c r="K39" s="17"/>
      <c r="L39" s="17" t="n">
        <v>0.21</v>
      </c>
      <c r="M39" s="20" t="s">
        <v>89</v>
      </c>
      <c r="N39" s="21" t="inlineStr">
        <is>
          <t>2028-02-01</t>
        </is>
      </c>
      <c r="O39" s="22" t="s">
        <v>60</v>
      </c>
    </row>
    <row r="40" s="7" customFormat="true" ht="49" hidden="false" customHeight="true" outlineLevel="0" collapsed="false">
      <c r="A40" s="17" t="n">
        <v>18</v>
      </c>
      <c r="B40" s="17" t="str">
        <f aca="false">IF(C40&lt;&gt;"",$N$3,"")</f>
        <v>20260816</v>
      </c>
      <c r="C40" s="19" t="s">
        <v>61</v>
      </c>
      <c r="D40" s="19" t="s">
        <v>62</v>
      </c>
      <c r="E40" s="19"/>
      <c r="F40" s="17" t="n">
        <v>70</v>
      </c>
      <c r="G40" s="17" t="s">
        <v>58</v>
      </c>
      <c r="H40" s="17" t="n">
        <v>70</v>
      </c>
      <c r="I40" s="17"/>
      <c r="J40" s="17"/>
      <c r="K40" s="17"/>
      <c r="L40" s="17" t="n">
        <v>0.17</v>
      </c>
      <c r="M40" s="20" t="s">
        <v>95</v>
      </c>
      <c r="N40" s="21" t="inlineStr">
        <is>
          <t>2029-03-09</t>
        </is>
      </c>
      <c r="O40" s="22" t="s">
        <v>60</v>
      </c>
    </row>
    <row r="41" s="7" customFormat="true" ht="49" hidden="false" customHeight="true" outlineLevel="0" collapsed="false">
      <c r="A41" s="17" t="n">
        <v>19</v>
      </c>
      <c r="B41" s="17" t="str">
        <f aca="false">IF(C41&lt;&gt;"",$N$3,"")</f>
        <v>20260816</v>
      </c>
      <c r="C41" s="19" t="s">
        <v>96</v>
      </c>
      <c r="D41" s="19" t="s">
        <v>97</v>
      </c>
      <c r="E41" s="19"/>
      <c r="F41" s="17" t="n">
        <v>230</v>
      </c>
      <c r="G41" s="17" t="n">
        <v>56</v>
      </c>
      <c r="H41" s="17" t="n">
        <v>230</v>
      </c>
      <c r="I41" s="17"/>
      <c r="J41" s="17"/>
      <c r="K41" s="17"/>
      <c r="L41" s="17" t="n">
        <v>0.28</v>
      </c>
      <c r="M41" s="20" t="s">
        <v>98</v>
      </c>
      <c r="N41" s="21" t="inlineStr">
        <is>
          <t>2028-11-26</t>
        </is>
      </c>
      <c r="O41" s="22" t="s">
        <v>60</v>
      </c>
    </row>
    <row r="42" s="7" customFormat="true" ht="60" hidden="false" customHeight="true" outlineLevel="0" collapsed="false">
      <c r="A42" s="17" t="n">
        <v>20</v>
      </c>
      <c r="B42" s="17" t="str">
        <f aca="false">IF(C42&lt;&gt;"",$N$3,"")</f>
        <v>20260816</v>
      </c>
      <c r="C42" s="19" t="s">
        <v>99</v>
      </c>
      <c r="D42" s="19" t="s">
        <v>100</v>
      </c>
      <c r="E42" s="19"/>
      <c r="F42" s="17" t="n">
        <v>181</v>
      </c>
      <c r="G42" s="17" t="n">
        <v>9</v>
      </c>
      <c r="H42" s="17"/>
      <c r="I42" s="17" t="n">
        <f aca="false">3+59</f>
        <v>62</v>
      </c>
      <c r="J42" s="17"/>
      <c r="K42" s="17"/>
      <c r="L42" s="17" t="n">
        <v>1.16</v>
      </c>
      <c r="M42" s="20" t="s">
        <v>101</v>
      </c>
      <c r="N42" s="21" t="inlineStr">
        <is>
          <t>2028-10-27</t>
        </is>
      </c>
      <c r="O42" s="22" t="s">
        <v>60</v>
      </c>
      <c r="P42" s="7" t="s">
        <v>102</v>
      </c>
    </row>
    <row r="43" s="7" customFormat="true" ht="58" hidden="false" customHeight="true" outlineLevel="0" collapsed="false">
      <c r="A43" s="17"/>
      <c r="B43" s="17" t="str">
        <f aca="false">IF(C43&lt;&gt;"",$N$3,"")</f>
        <v/>
      </c>
      <c r="C43" s="19"/>
      <c r="D43" s="19"/>
      <c r="E43" s="19"/>
      <c r="F43" s="17"/>
      <c r="G43" s="17"/>
      <c r="H43" s="17"/>
      <c r="I43" s="17" t="n">
        <f aca="false">14+72</f>
        <v>86</v>
      </c>
      <c r="J43" s="17"/>
      <c r="K43" s="17"/>
      <c r="L43" s="17"/>
      <c r="M43" s="20" t="s">
        <v>103</v>
      </c>
      <c r="N43" s="21" t="inlineStr">
        <is>
          <t>2028-10-29</t>
        </is>
      </c>
      <c r="O43" s="22" t="s">
        <v>60</v>
      </c>
      <c r="P43" s="7" t="s">
        <v>104</v>
      </c>
    </row>
    <row r="44" s="7" customFormat="true" ht="45" hidden="false" customHeight="true" outlineLevel="0" collapsed="false">
      <c r="A44" s="17"/>
      <c r="B44" s="17" t="str">
        <f aca="false">IF(C44&lt;&gt;"",$N$3,"")</f>
        <v/>
      </c>
      <c r="C44" s="19"/>
      <c r="D44" s="19"/>
      <c r="E44" s="19"/>
      <c r="F44" s="17"/>
      <c r="G44" s="17"/>
      <c r="H44" s="17"/>
      <c r="I44" s="17" t="n">
        <f aca="false">3+1</f>
        <v>4</v>
      </c>
      <c r="J44" s="17"/>
      <c r="K44" s="17"/>
      <c r="L44" s="17"/>
      <c r="M44" s="20" t="s">
        <v>105</v>
      </c>
      <c r="N44" s="21" t="inlineStr">
        <is>
          <t>2028-02-26</t>
        </is>
      </c>
      <c r="O44" s="22" t="s">
        <v>60</v>
      </c>
      <c r="P44" s="7" t="s">
        <v>106</v>
      </c>
      <c r="Q44" s="7" t="e">
        <f aca="false">_xlfn.DISPIMG("ID_D3A7A1A40E7D48AF90F6863A75E0D549",1)</f>
        <v>#NAME?</v>
      </c>
    </row>
    <row r="45" s="7" customFormat="true" ht="45" hidden="false" customHeight="true" outlineLevel="0" collapsed="false">
      <c r="A45" s="17"/>
      <c r="B45" s="17" t="str">
        <f aca="false">IF(C45&lt;&gt;"",$N$3,"")</f>
        <v/>
      </c>
      <c r="C45" s="19"/>
      <c r="D45" s="19"/>
      <c r="E45" s="19"/>
      <c r="F45" s="17"/>
      <c r="G45" s="17"/>
      <c r="H45" s="17"/>
      <c r="I45" s="17" t="n">
        <v>1</v>
      </c>
      <c r="J45" s="17"/>
      <c r="K45" s="17"/>
      <c r="L45" s="17"/>
      <c r="M45" s="20" t="s">
        <v>107</v>
      </c>
      <c r="N45" s="21" t="inlineStr">
        <is>
          <t>2028-06-20</t>
        </is>
      </c>
      <c r="O45" s="22" t="s">
        <v>60</v>
      </c>
      <c r="P45" s="32" t="s">
        <v>108</v>
      </c>
    </row>
    <row r="46" s="7" customFormat="true" ht="45" hidden="false" customHeight="true" outlineLevel="0" collapsed="false">
      <c r="A46" s="17"/>
      <c r="B46" s="17" t="str">
        <f aca="false">IF(C46&lt;&gt;"",$N$3,"")</f>
        <v/>
      </c>
      <c r="C46" s="19"/>
      <c r="D46" s="19"/>
      <c r="E46" s="19"/>
      <c r="F46" s="17"/>
      <c r="G46" s="17"/>
      <c r="H46" s="17"/>
      <c r="I46" s="17" t="n">
        <f aca="false">7+1</f>
        <v>8</v>
      </c>
      <c r="J46" s="17"/>
      <c r="K46" s="17"/>
      <c r="L46" s="17"/>
      <c r="M46" s="20" t="s">
        <v>109</v>
      </c>
      <c r="N46" s="21" t="inlineStr">
        <is>
          <t>2028-08-29</t>
        </is>
      </c>
      <c r="O46" s="22" t="s">
        <v>60</v>
      </c>
      <c r="P46" s="7" t="s">
        <v>110</v>
      </c>
    </row>
    <row r="47" s="7" customFormat="true" ht="45" hidden="false" customHeight="true" outlineLevel="0" collapsed="false">
      <c r="A47" s="17"/>
      <c r="B47" s="17" t="str">
        <f aca="false">IF(C47&lt;&gt;"",$N$3,"")</f>
        <v/>
      </c>
      <c r="C47" s="19"/>
      <c r="D47" s="19"/>
      <c r="E47" s="19"/>
      <c r="F47" s="17"/>
      <c r="G47" s="17"/>
      <c r="H47" s="17"/>
      <c r="I47" s="17" t="n">
        <f aca="false">1+19</f>
        <v>20</v>
      </c>
      <c r="J47" s="17"/>
      <c r="K47" s="17"/>
      <c r="L47" s="17"/>
      <c r="M47" s="20" t="s">
        <v>111</v>
      </c>
      <c r="N47" s="21" t="inlineStr">
        <is>
          <t>2028-12-19</t>
        </is>
      </c>
      <c r="O47" s="22" t="s">
        <v>60</v>
      </c>
      <c r="P47" s="32" t="s">
        <v>112</v>
      </c>
    </row>
    <row r="48" s="7" customFormat="true" ht="30" hidden="false" customHeight="true" outlineLevel="0" collapsed="false">
      <c r="A48" s="17" t="n">
        <v>22</v>
      </c>
      <c r="B48" s="17" t="str">
        <f aca="false">IF(C48&lt;&gt;"",$N$3,"")</f>
        <v>20260816</v>
      </c>
      <c r="C48" s="19" t="s">
        <v>113</v>
      </c>
      <c r="D48" s="19" t="s">
        <v>114</v>
      </c>
      <c r="E48" s="19"/>
      <c r="F48" s="17" t="n">
        <v>50</v>
      </c>
      <c r="G48" s="17" t="s">
        <v>58</v>
      </c>
      <c r="H48" s="17" t="n">
        <v>2</v>
      </c>
      <c r="I48" s="17"/>
      <c r="J48" s="17"/>
      <c r="K48" s="17"/>
      <c r="L48" s="17" t="n">
        <v>0.31</v>
      </c>
      <c r="M48" s="20" t="s">
        <v>42</v>
      </c>
      <c r="N48" s="21" t="inlineStr">
        <is>
          <t>2028-12-01</t>
        </is>
      </c>
      <c r="O48" s="22" t="s">
        <v>60</v>
      </c>
    </row>
    <row r="49" s="7" customFormat="true" ht="30" hidden="false" customHeight="true" outlineLevel="0" collapsed="false">
      <c r="A49" s="17"/>
      <c r="B49" s="17"/>
      <c r="C49" s="19"/>
      <c r="D49" s="19"/>
      <c r="E49" s="19"/>
      <c r="F49" s="17"/>
      <c r="G49" s="17"/>
      <c r="H49" s="17" t="n">
        <f aca="false">47+1</f>
        <v>48</v>
      </c>
      <c r="I49" s="17"/>
      <c r="J49" s="17"/>
      <c r="K49" s="17"/>
      <c r="L49" s="17"/>
      <c r="M49" s="20" t="s">
        <v>35</v>
      </c>
      <c r="N49" s="21" t="inlineStr">
        <is>
          <t>2028-11-01</t>
        </is>
      </c>
      <c r="O49" s="22" t="s">
        <v>60</v>
      </c>
    </row>
    <row r="50" s="7" customFormat="true" ht="30" hidden="false" customHeight="true" outlineLevel="0" collapsed="false">
      <c r="A50" s="17" t="n">
        <v>23</v>
      </c>
      <c r="B50" s="17" t="str">
        <f aca="false">IF(C50&lt;&gt;"",$N$3,"")</f>
        <v>20260816</v>
      </c>
      <c r="C50" s="19" t="s">
        <v>115</v>
      </c>
      <c r="D50" s="33" t="s">
        <v>116</v>
      </c>
      <c r="E50" s="19"/>
      <c r="F50" s="17" t="n">
        <v>16</v>
      </c>
      <c r="G50" s="17" t="s">
        <v>58</v>
      </c>
      <c r="H50" s="17"/>
      <c r="I50" s="17" t="n">
        <v>16</v>
      </c>
      <c r="J50" s="17"/>
      <c r="K50" s="17"/>
      <c r="L50" s="17" t="n">
        <v>0.07</v>
      </c>
      <c r="M50" s="20" t="s">
        <v>117</v>
      </c>
      <c r="N50" s="21" t="inlineStr">
        <is>
          <t>2027-09-04</t>
        </is>
      </c>
      <c r="O50" s="22" t="s">
        <v>118</v>
      </c>
      <c r="P50" s="7" t="s">
        <v>119</v>
      </c>
    </row>
    <row r="51" s="7" customFormat="true" ht="30" hidden="false" customHeight="true" outlineLevel="0" collapsed="false">
      <c r="A51" s="17" t="n">
        <v>24</v>
      </c>
      <c r="B51" s="17" t="str">
        <f aca="false">IF(C51&lt;&gt;"",$N$3,"")</f>
        <v>20260816</v>
      </c>
      <c r="C51" s="19" t="s">
        <v>120</v>
      </c>
      <c r="D51" s="19" t="s">
        <v>121</v>
      </c>
      <c r="E51" s="19"/>
      <c r="F51" s="17" t="n">
        <v>23</v>
      </c>
      <c r="G51" s="17" t="n">
        <v>15</v>
      </c>
      <c r="H51" s="17" t="n">
        <v>18</v>
      </c>
      <c r="I51" s="17" t="n">
        <v>1</v>
      </c>
      <c r="J51" s="17"/>
      <c r="K51" s="17"/>
      <c r="L51" s="17" t="n">
        <v>0.38</v>
      </c>
      <c r="M51" s="20" t="s">
        <v>122</v>
      </c>
      <c r="N51" s="21" t="inlineStr">
        <is>
          <t>2027-12-10</t>
        </is>
      </c>
      <c r="O51" s="22" t="s">
        <v>118</v>
      </c>
      <c r="P51" s="32" t="s">
        <v>123</v>
      </c>
    </row>
    <row r="52" s="7" customFormat="true" ht="30" hidden="false" customHeight="true" outlineLevel="0" collapsed="false">
      <c r="A52" s="17"/>
      <c r="B52" s="17"/>
      <c r="C52" s="19"/>
      <c r="D52" s="19"/>
      <c r="E52" s="19"/>
      <c r="F52" s="17"/>
      <c r="G52" s="17"/>
      <c r="H52" s="17" t="n">
        <v>1</v>
      </c>
      <c r="I52" s="17" t="n">
        <v>1</v>
      </c>
      <c r="J52" s="17"/>
      <c r="K52" s="17"/>
      <c r="L52" s="17"/>
      <c r="M52" s="20" t="s">
        <v>124</v>
      </c>
      <c r="N52" s="21" t="inlineStr">
        <is>
          <t>2027-12-10</t>
        </is>
      </c>
      <c r="O52" s="22" t="s">
        <v>118</v>
      </c>
      <c r="P52" s="32" t="s">
        <v>123</v>
      </c>
    </row>
    <row r="53" s="7" customFormat="true" ht="30" hidden="false" customHeight="true" outlineLevel="0" collapsed="false">
      <c r="A53" s="17"/>
      <c r="B53" s="17"/>
      <c r="C53" s="19"/>
      <c r="D53" s="19"/>
      <c r="E53" s="19"/>
      <c r="F53" s="17"/>
      <c r="G53" s="17"/>
      <c r="H53" s="17" t="n">
        <v>1</v>
      </c>
      <c r="I53" s="17" t="n">
        <v>1</v>
      </c>
      <c r="J53" s="17"/>
      <c r="K53" s="17"/>
      <c r="L53" s="17"/>
      <c r="M53" s="20" t="s">
        <v>125</v>
      </c>
      <c r="N53" s="21" t="inlineStr">
        <is>
          <t>2028-02-05</t>
        </is>
      </c>
      <c r="O53" s="22" t="s">
        <v>118</v>
      </c>
      <c r="P53" s="32" t="s">
        <v>126</v>
      </c>
    </row>
    <row r="54" s="7" customFormat="true" ht="30" hidden="false" customHeight="true" outlineLevel="0" collapsed="false">
      <c r="A54" s="17" t="n">
        <v>25</v>
      </c>
      <c r="B54" s="17" t="str">
        <f aca="false">IF(C54&lt;&gt;"",$N$3,"")</f>
        <v>20260816</v>
      </c>
      <c r="C54" s="19" t="s">
        <v>127</v>
      </c>
      <c r="D54" s="19" t="s">
        <v>128</v>
      </c>
      <c r="E54" s="19"/>
      <c r="F54" s="17" t="n">
        <v>27</v>
      </c>
      <c r="G54" s="17" t="n">
        <v>15</v>
      </c>
      <c r="H54" s="17"/>
      <c r="I54" s="17" t="n">
        <v>1</v>
      </c>
      <c r="J54" s="17"/>
      <c r="K54" s="17"/>
      <c r="L54" s="17" t="n">
        <v>0.39</v>
      </c>
      <c r="M54" s="20" t="s">
        <v>129</v>
      </c>
      <c r="N54" s="21"/>
      <c r="O54" s="22" t="s">
        <v>118</v>
      </c>
      <c r="P54" s="32" t="s">
        <v>123</v>
      </c>
    </row>
    <row r="55" s="5" customFormat="true" ht="30" hidden="false" customHeight="true" outlineLevel="0" collapsed="false">
      <c r="A55" s="17"/>
      <c r="B55" s="17"/>
      <c r="C55" s="19"/>
      <c r="D55" s="19"/>
      <c r="E55" s="34"/>
      <c r="F55" s="17"/>
      <c r="G55" s="17"/>
      <c r="H55" s="34" t="n">
        <v>25</v>
      </c>
      <c r="I55" s="34" t="n">
        <v>1</v>
      </c>
      <c r="J55" s="34"/>
      <c r="K55" s="34"/>
      <c r="L55" s="17"/>
      <c r="M55" s="34" t="s">
        <v>130</v>
      </c>
      <c r="N55" s="35" t="inlineStr">
        <is>
          <t>2027-11-19</t>
        </is>
      </c>
      <c r="O55" s="22" t="s">
        <v>118</v>
      </c>
      <c r="P55" s="32" t="s">
        <v>123</v>
      </c>
    </row>
    <row r="56" s="5" customFormat="true" ht="30" hidden="false" customHeight="true" outlineLevel="0" collapsed="false">
      <c r="A56" s="17" t="n">
        <v>26</v>
      </c>
      <c r="B56" s="17" t="str">
        <f aca="false">IF(C56&lt;&gt;"",$N$3,"")</f>
        <v>20260816</v>
      </c>
      <c r="C56" s="34" t="s">
        <v>131</v>
      </c>
      <c r="D56" s="34" t="s">
        <v>132</v>
      </c>
      <c r="E56" s="34"/>
      <c r="F56" s="36" t="n">
        <v>14</v>
      </c>
      <c r="G56" s="34" t="s">
        <v>58</v>
      </c>
      <c r="H56" s="34" t="n">
        <v>13</v>
      </c>
      <c r="I56" s="34" t="n">
        <v>1</v>
      </c>
      <c r="J56" s="34"/>
      <c r="K56" s="34"/>
      <c r="L56" s="34" t="n">
        <v>0.07</v>
      </c>
      <c r="M56" s="34" t="s">
        <v>133</v>
      </c>
      <c r="N56" s="35" t="inlineStr">
        <is>
          <t>2027-09-06</t>
        </is>
      </c>
      <c r="O56" s="22" t="s">
        <v>118</v>
      </c>
      <c r="P56" s="32" t="s">
        <v>123</v>
      </c>
    </row>
    <row r="57" s="5" customFormat="true" ht="30" hidden="false" customHeight="true" outlineLevel="0" collapsed="false">
      <c r="A57" s="17" t="n">
        <v>27</v>
      </c>
      <c r="B57" s="17" t="str">
        <f aca="false">IF(C57&lt;&gt;"",$N$3,"")</f>
        <v>20260816</v>
      </c>
      <c r="C57" s="34" t="s">
        <v>134</v>
      </c>
      <c r="D57" s="34" t="s">
        <v>135</v>
      </c>
      <c r="E57" s="34"/>
      <c r="F57" s="36" t="n">
        <v>30</v>
      </c>
      <c r="G57" s="34" t="n">
        <v>15</v>
      </c>
      <c r="H57" s="34" t="n">
        <v>29</v>
      </c>
      <c r="I57" s="34" t="n">
        <v>1</v>
      </c>
      <c r="J57" s="34"/>
      <c r="K57" s="34"/>
      <c r="L57" s="34" t="n">
        <v>0.39</v>
      </c>
      <c r="M57" s="34" t="s">
        <v>136</v>
      </c>
      <c r="N57" s="35" t="inlineStr">
        <is>
          <t>2027-11-07</t>
        </is>
      </c>
      <c r="O57" s="22" t="s">
        <v>118</v>
      </c>
      <c r="P57" s="32" t="s">
        <v>123</v>
      </c>
    </row>
    <row r="58" s="5" customFormat="true" ht="30" hidden="false" customHeight="true" outlineLevel="0" collapsed="false">
      <c r="A58" s="17" t="n">
        <v>28</v>
      </c>
      <c r="B58" s="17" t="str">
        <f aca="false">IF(C58&lt;&gt;"",$N$3,"")</f>
        <v>20260816</v>
      </c>
      <c r="C58" s="34" t="s">
        <v>137</v>
      </c>
      <c r="D58" s="34" t="s">
        <v>138</v>
      </c>
      <c r="E58" s="34"/>
      <c r="F58" s="36" t="n">
        <v>15</v>
      </c>
      <c r="G58" s="34" t="s">
        <v>58</v>
      </c>
      <c r="H58" s="34" t="n">
        <v>15</v>
      </c>
      <c r="I58" s="34"/>
      <c r="J58" s="34"/>
      <c r="K58" s="34"/>
      <c r="L58" s="34" t="n">
        <v>0.04</v>
      </c>
      <c r="M58" s="34" t="s">
        <v>139</v>
      </c>
      <c r="N58" s="35"/>
      <c r="O58" s="22" t="s">
        <v>118</v>
      </c>
    </row>
    <row r="59" s="5" customFormat="true" ht="30" hidden="false" customHeight="true" outlineLevel="0" collapsed="false">
      <c r="A59" s="17" t="n">
        <v>29</v>
      </c>
      <c r="B59" s="17" t="str">
        <f aca="false">IF(C59&lt;&gt;"",$N$3,"")</f>
        <v>20260816</v>
      </c>
      <c r="C59" s="34" t="s">
        <v>140</v>
      </c>
      <c r="D59" s="34" t="s">
        <v>141</v>
      </c>
      <c r="E59" s="34"/>
      <c r="F59" s="36" t="n">
        <v>15</v>
      </c>
      <c r="G59" s="34" t="s">
        <v>58</v>
      </c>
      <c r="H59" s="34" t="n">
        <v>15</v>
      </c>
      <c r="I59" s="34"/>
      <c r="J59" s="34"/>
      <c r="K59" s="34"/>
      <c r="L59" s="34" t="n">
        <v>0.03</v>
      </c>
      <c r="M59" s="34" t="s">
        <v>142</v>
      </c>
      <c r="N59" s="35" t="inlineStr">
        <is>
          <t>2027-09-01</t>
        </is>
      </c>
      <c r="O59" s="22" t="s">
        <v>118</v>
      </c>
    </row>
    <row r="60" s="5" customFormat="true" ht="30" hidden="false" customHeight="true" outlineLevel="0" collapsed="false">
      <c r="A60" s="17" t="n">
        <v>30</v>
      </c>
      <c r="B60" s="17" t="str">
        <f aca="false">IF(C60&lt;&gt;"",$N$3,"")</f>
        <v>20260816</v>
      </c>
      <c r="C60" s="34" t="s">
        <v>143</v>
      </c>
      <c r="D60" s="34" t="s">
        <v>144</v>
      </c>
      <c r="E60" s="34"/>
      <c r="F60" s="36" t="n">
        <v>15</v>
      </c>
      <c r="G60" s="34" t="s">
        <v>58</v>
      </c>
      <c r="H60" s="34"/>
      <c r="I60" s="34" t="n">
        <v>15</v>
      </c>
      <c r="J60" s="34"/>
      <c r="K60" s="34"/>
      <c r="L60" s="34" t="n">
        <v>0.04</v>
      </c>
      <c r="M60" s="34" t="s">
        <v>145</v>
      </c>
      <c r="N60" s="35"/>
      <c r="O60" s="22" t="s">
        <v>118</v>
      </c>
      <c r="P60" s="5" t="s">
        <v>146</v>
      </c>
      <c r="AB60" s="5" t="n">
        <v>4</v>
      </c>
    </row>
    <row r="61" s="5" customFormat="true" ht="30" hidden="false" customHeight="true" outlineLevel="0" collapsed="false">
      <c r="A61" s="17" t="n">
        <v>31</v>
      </c>
      <c r="B61" s="17" t="str">
        <f aca="false">IF(C61&lt;&gt;"",$N$3,"")</f>
        <v>20260816</v>
      </c>
      <c r="C61" s="34" t="s">
        <v>147</v>
      </c>
      <c r="D61" s="34" t="s">
        <v>148</v>
      </c>
      <c r="E61" s="34"/>
      <c r="F61" s="36" t="n">
        <v>500</v>
      </c>
      <c r="G61" s="34" t="n">
        <v>30</v>
      </c>
      <c r="H61" s="34" t="n">
        <f aca="false">270+205</f>
        <v>475</v>
      </c>
      <c r="I61" s="34" t="n">
        <v>8</v>
      </c>
      <c r="J61" s="34"/>
      <c r="K61" s="34"/>
      <c r="L61" s="34" t="s">
        <v>58</v>
      </c>
      <c r="M61" s="34" t="s">
        <v>149</v>
      </c>
      <c r="N61" s="35" t="inlineStr">
        <is>
          <t>2027-11-01</t>
        </is>
      </c>
      <c r="O61" s="22" t="s">
        <v>118</v>
      </c>
      <c r="P61" s="5" t="s">
        <v>150</v>
      </c>
    </row>
    <row r="62" s="5" customFormat="true" ht="30" hidden="false" customHeight="true" outlineLevel="0" collapsed="false">
      <c r="A62" s="17"/>
      <c r="B62" s="37"/>
      <c r="C62" s="34"/>
      <c r="D62" s="34"/>
      <c r="E62" s="34"/>
      <c r="F62" s="36"/>
      <c r="G62" s="34"/>
      <c r="H62" s="34" t="n">
        <v>15</v>
      </c>
      <c r="I62" s="34" t="n">
        <v>2</v>
      </c>
      <c r="J62" s="34"/>
      <c r="K62" s="34"/>
      <c r="L62" s="34"/>
      <c r="M62" s="34" t="s">
        <v>151</v>
      </c>
      <c r="N62" s="35" t="inlineStr">
        <is>
          <t>2027-10-01</t>
        </is>
      </c>
      <c r="O62" s="22" t="s">
        <v>118</v>
      </c>
      <c r="P62" s="5" t="s">
        <v>152</v>
      </c>
    </row>
    <row r="63" s="5" customFormat="true" ht="30" hidden="false" customHeight="true" outlineLevel="0" collapsed="false">
      <c r="A63" s="17" t="n">
        <v>32</v>
      </c>
      <c r="B63" s="37" t="str">
        <f aca="false">IF(C63&lt;&gt;"",$N$3,"")</f>
        <v>20260816</v>
      </c>
      <c r="C63" s="34" t="s">
        <v>153</v>
      </c>
      <c r="D63" s="34" t="s">
        <v>154</v>
      </c>
      <c r="E63" s="34"/>
      <c r="F63" s="36" t="n">
        <v>30</v>
      </c>
      <c r="G63" s="34" t="s">
        <v>58</v>
      </c>
      <c r="H63" s="34" t="n">
        <v>30</v>
      </c>
      <c r="I63" s="34"/>
      <c r="J63" s="34"/>
      <c r="K63" s="34"/>
      <c r="L63" s="34" t="n">
        <v>0.06</v>
      </c>
      <c r="M63" s="34" t="n">
        <v>6065</v>
      </c>
      <c r="N63" s="35" t="inlineStr">
        <is>
          <t>2029-03-06</t>
        </is>
      </c>
      <c r="O63" s="22" t="s">
        <v>118</v>
      </c>
    </row>
    <row r="64" s="5" customFormat="true" ht="30" hidden="false" customHeight="true" outlineLevel="0" collapsed="false">
      <c r="A64" s="17" t="n">
        <v>33</v>
      </c>
      <c r="B64" s="37" t="str">
        <f aca="false">IF(C64&lt;&gt;"",$N$3,"")</f>
        <v>20260816</v>
      </c>
      <c r="C64" s="34" t="s">
        <v>155</v>
      </c>
      <c r="D64" s="34" t="s">
        <v>156</v>
      </c>
      <c r="E64" s="34"/>
      <c r="F64" s="36" t="n">
        <v>50</v>
      </c>
      <c r="G64" s="34" t="s">
        <v>58</v>
      </c>
      <c r="H64" s="34" t="n">
        <v>50</v>
      </c>
      <c r="I64" s="34"/>
      <c r="J64" s="34"/>
      <c r="K64" s="34"/>
      <c r="L64" s="34" t="n">
        <v>0.06</v>
      </c>
      <c r="M64" s="34" t="n">
        <v>6022</v>
      </c>
      <c r="N64" s="35" t="inlineStr">
        <is>
          <t>2029-01-22</t>
        </is>
      </c>
      <c r="O64" s="22" t="s">
        <v>118</v>
      </c>
    </row>
    <row r="65" customFormat="false" ht="30" hidden="false" customHeight="true" outlineLevel="0" collapsed="false">
      <c r="A65" s="17" t="n">
        <v>34</v>
      </c>
      <c r="B65" s="37" t="str">
        <f aca="false">IF(C65&lt;&gt;"",$N$3,"")</f>
        <v>20260816</v>
      </c>
      <c r="C65" s="34" t="s">
        <v>157</v>
      </c>
      <c r="D65" s="34" t="s">
        <v>158</v>
      </c>
      <c r="E65" s="34"/>
      <c r="F65" s="36" t="n">
        <v>50</v>
      </c>
      <c r="G65" s="34" t="s">
        <v>58</v>
      </c>
      <c r="H65" s="34" t="n">
        <v>50</v>
      </c>
      <c r="I65" s="34"/>
      <c r="J65" s="34"/>
      <c r="K65" s="34"/>
      <c r="L65" s="34" t="n">
        <v>0.06</v>
      </c>
      <c r="M65" s="34" t="n">
        <v>5357</v>
      </c>
      <c r="N65" s="35" t="inlineStr">
        <is>
          <t>2028-12-23</t>
        </is>
      </c>
      <c r="O65" s="22" t="s">
        <v>118</v>
      </c>
    </row>
    <row r="66" customFormat="false" ht="30" hidden="false" customHeight="true" outlineLevel="0" collapsed="false">
      <c r="A66" s="17" t="n">
        <v>35</v>
      </c>
      <c r="B66" s="37" t="str">
        <f aca="false">IF(C66&lt;&gt;"",$N$3,"")</f>
        <v>20260816</v>
      </c>
      <c r="C66" s="34" t="s">
        <v>159</v>
      </c>
      <c r="D66" s="34" t="s">
        <v>160</v>
      </c>
      <c r="E66" s="34"/>
      <c r="F66" s="36" t="n">
        <v>246</v>
      </c>
      <c r="G66" s="34" t="n">
        <v>35</v>
      </c>
      <c r="H66" s="34" t="n">
        <v>245</v>
      </c>
      <c r="I66" s="34" t="n">
        <v>1</v>
      </c>
      <c r="J66" s="34"/>
      <c r="K66" s="34"/>
      <c r="L66" s="34" t="n">
        <v>0.26</v>
      </c>
      <c r="M66" s="34" t="s">
        <v>161</v>
      </c>
      <c r="N66" s="35"/>
      <c r="O66" s="22" t="s">
        <v>118</v>
      </c>
      <c r="P66" s="32" t="s">
        <v>123</v>
      </c>
    </row>
    <row r="67" customFormat="false" ht="45" hidden="false" customHeight="true" outlineLevel="0" collapsed="false">
      <c r="B67" s="38" t="str">
        <f aca="false">IF(C67&lt;&gt;"",$N$3,"")</f>
        <v>20260816</v>
      </c>
      <c r="C67" s="1" t="s">
        <v>162</v>
      </c>
    </row>
    <row r="68" customFormat="false" ht="45" hidden="false" customHeight="true" outlineLevel="0" collapsed="false">
      <c r="B68" s="38" t="str">
        <f aca="false">IF(C68&lt;&gt;"",$N$3,"")</f>
        <v/>
      </c>
    </row>
    <row r="69" customFormat="false" ht="45" hidden="false" customHeight="true" outlineLevel="0" collapsed="false">
      <c r="B69" s="38" t="str">
        <f aca="false">IF(C69&lt;&gt;"",$N$3,"")</f>
        <v/>
      </c>
    </row>
    <row r="70" customFormat="false" ht="45" hidden="false" customHeight="true" outlineLevel="0" collapsed="false">
      <c r="B70" s="38" t="str">
        <f aca="false">IF(C70&lt;&gt;"",$N$3,"")</f>
        <v/>
      </c>
    </row>
    <row r="71" customFormat="false" ht="45" hidden="false" customHeight="true" outlineLevel="0" collapsed="false">
      <c r="B71" s="38" t="str">
        <f aca="false">IF(C71&lt;&gt;"",$N$3,"")</f>
        <v/>
      </c>
    </row>
    <row r="72" customFormat="false" ht="45" hidden="false" customHeight="true" outlineLevel="0" collapsed="false">
      <c r="B72" s="38" t="str">
        <f aca="false">IF(C72&lt;&gt;"",$N$3,"")</f>
        <v/>
      </c>
    </row>
    <row r="73" customFormat="false" ht="45" hidden="false" customHeight="true" outlineLevel="0" collapsed="false">
      <c r="B73" s="38" t="str">
        <f aca="false">IF(C73&lt;&gt;"",$N$3,"")</f>
        <v/>
      </c>
    </row>
    <row r="74" customFormat="false" ht="45" hidden="false" customHeight="true" outlineLevel="0" collapsed="false">
      <c r="B74" s="38" t="str">
        <f aca="false">IF(C74&lt;&gt;"",$N$3,"")</f>
        <v/>
      </c>
    </row>
    <row r="75" customFormat="false" ht="45" hidden="false" customHeight="true" outlineLevel="0" collapsed="false">
      <c r="B75" s="38" t="str">
        <f aca="false">IF(C75&lt;&gt;"",$N$3,"")</f>
        <v/>
      </c>
    </row>
    <row r="76" customFormat="false" ht="45" hidden="false" customHeight="true" outlineLevel="0" collapsed="false">
      <c r="B76" s="38" t="str">
        <f aca="false">IF(C76&lt;&gt;"",$N$3,"")</f>
        <v/>
      </c>
    </row>
    <row r="77" customFormat="false" ht="45" hidden="false" customHeight="true" outlineLevel="0" collapsed="false">
      <c r="B77" s="38" t="str">
        <f aca="false">IF(C77&lt;&gt;"",$N$3,"")</f>
        <v/>
      </c>
    </row>
    <row r="78" customFormat="false" ht="45" hidden="false" customHeight="true" outlineLevel="0" collapsed="false">
      <c r="B78" s="38" t="str">
        <f aca="false">IF(C78&lt;&gt;"",$N$3,"")</f>
        <v/>
      </c>
    </row>
    <row r="79" customFormat="false" ht="45" hidden="false" customHeight="true" outlineLevel="0" collapsed="false">
      <c r="B79" s="38" t="str">
        <f aca="false">IF(C79&lt;&gt;"",$N$3,"")</f>
        <v/>
      </c>
    </row>
    <row r="80" customFormat="false" ht="45" hidden="false" customHeight="true" outlineLevel="0" collapsed="false">
      <c r="B80" s="38" t="str">
        <f aca="false">IF(C80&lt;&gt;"",$N$3,"")</f>
        <v/>
      </c>
    </row>
    <row r="81" customFormat="false" ht="45" hidden="false" customHeight="true" outlineLevel="0" collapsed="false">
      <c r="B81" s="38" t="str">
        <f aca="false">IF(C81&lt;&gt;"",$N$3,"")</f>
        <v/>
      </c>
    </row>
    <row r="82" customFormat="false" ht="45" hidden="false" customHeight="true" outlineLevel="0" collapsed="false">
      <c r="B82" s="38" t="str">
        <f aca="false">IF(C82&lt;&gt;"",$N$3,"")</f>
        <v/>
      </c>
    </row>
    <row r="83" customFormat="false" ht="45" hidden="false" customHeight="true" outlineLevel="0" collapsed="false">
      <c r="B83" s="38" t="str">
        <f aca="false">IF(C83&lt;&gt;"",$N$3,"")</f>
        <v/>
      </c>
    </row>
    <row r="84" customFormat="false" ht="45" hidden="false" customHeight="true" outlineLevel="0" collapsed="false">
      <c r="B84" s="38" t="str">
        <f aca="false">IF(C84&lt;&gt;"",$N$3,"")</f>
        <v/>
      </c>
    </row>
  </sheetData>
  <mergeCells count="85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11:A14"/>
    <mergeCell ref="C11:C14"/>
    <mergeCell ref="D11:D14"/>
    <mergeCell ref="F11:F14"/>
    <mergeCell ref="G11:G14"/>
    <mergeCell ref="L11:L14"/>
    <mergeCell ref="A16:A17"/>
    <mergeCell ref="C16:C17"/>
    <mergeCell ref="D16:D17"/>
    <mergeCell ref="F16:F17"/>
    <mergeCell ref="G16:G17"/>
    <mergeCell ref="L16:L17"/>
    <mergeCell ref="A18:A22"/>
    <mergeCell ref="C18:C22"/>
    <mergeCell ref="D18:D22"/>
    <mergeCell ref="F18:F22"/>
    <mergeCell ref="G18:G22"/>
    <mergeCell ref="L18:L22"/>
    <mergeCell ref="A24:A25"/>
    <mergeCell ref="C24:C25"/>
    <mergeCell ref="D24:D25"/>
    <mergeCell ref="F24:F25"/>
    <mergeCell ref="G24:G25"/>
    <mergeCell ref="L24:L25"/>
    <mergeCell ref="A26:A30"/>
    <mergeCell ref="C26:C30"/>
    <mergeCell ref="D26:D30"/>
    <mergeCell ref="F26:F30"/>
    <mergeCell ref="G26:G30"/>
    <mergeCell ref="L26:L30"/>
    <mergeCell ref="A32:A33"/>
    <mergeCell ref="C32:C33"/>
    <mergeCell ref="D32:D33"/>
    <mergeCell ref="F32:F33"/>
    <mergeCell ref="G32:G33"/>
    <mergeCell ref="L32:L33"/>
    <mergeCell ref="A34:A37"/>
    <mergeCell ref="C34:C37"/>
    <mergeCell ref="D34:D37"/>
    <mergeCell ref="F34:F37"/>
    <mergeCell ref="G34:G37"/>
    <mergeCell ref="L34:L37"/>
    <mergeCell ref="A42:A47"/>
    <mergeCell ref="C42:C47"/>
    <mergeCell ref="D42:D47"/>
    <mergeCell ref="F42:F47"/>
    <mergeCell ref="G42:G47"/>
    <mergeCell ref="L42:L47"/>
    <mergeCell ref="A48:A49"/>
    <mergeCell ref="C48:C49"/>
    <mergeCell ref="D48:D49"/>
    <mergeCell ref="F48:F49"/>
    <mergeCell ref="G48:G49"/>
    <mergeCell ref="L48:L49"/>
    <mergeCell ref="A51:A53"/>
    <mergeCell ref="C51:C53"/>
    <mergeCell ref="D51:D53"/>
    <mergeCell ref="F51:F53"/>
    <mergeCell ref="G51:G53"/>
    <mergeCell ref="L51:L53"/>
    <mergeCell ref="A54:A55"/>
    <mergeCell ref="C54:C55"/>
    <mergeCell ref="D54:D55"/>
    <mergeCell ref="F54:F55"/>
    <mergeCell ref="G54:G55"/>
    <mergeCell ref="L54:L55"/>
    <mergeCell ref="A61:A62"/>
    <mergeCell ref="C61:C62"/>
    <mergeCell ref="D61:D62"/>
    <mergeCell ref="F61:F62"/>
    <mergeCell ref="G61:G62"/>
    <mergeCell ref="L61:L62"/>
    <mergeCell ref="C67:D68"/>
  </mergeCells>
  <conditionalFormatting sqref="O6:O66">
    <cfRule type="expression" priority="2" aboveAverage="0" equalAverage="0" bottom="0" percent="0" rank="0" text="" dxfId="0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38" width="34.25"/>
  </cols>
  <sheetData>
    <row r="1" customFormat="false" ht="160" hidden="false" customHeight="true" outlineLevel="0" collapsed="false">
      <c r="A1" s="37"/>
      <c r="B1" s="37"/>
      <c r="C1" s="37"/>
      <c r="D1" s="37"/>
      <c r="E1" s="37"/>
      <c r="F1" s="37"/>
      <c r="G1" s="37"/>
      <c r="H1" s="37"/>
      <c r="I1" s="37"/>
      <c r="J1" s="37"/>
    </row>
    <row r="2" customFormat="false" ht="160" hidden="false" customHeight="true" outlineLevel="0" collapsed="false">
      <c r="A2" s="37"/>
      <c r="B2" s="37"/>
      <c r="C2" s="37"/>
      <c r="D2" s="37"/>
      <c r="E2" s="37"/>
      <c r="F2" s="37"/>
      <c r="G2" s="37"/>
      <c r="H2" s="37"/>
      <c r="I2" s="37"/>
      <c r="J2" s="3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2026-08-17T17:28:15Z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F622276319B0465E8D81E180CEBB4F2E_13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